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cuments\POZIVI\OPĆINSKO VIJEĆE\2025-2029\4. sjednica\"/>
    </mc:Choice>
  </mc:AlternateContent>
  <xr:revisionPtr revIDLastSave="0" documentId="13_ncr:1_{A6B665A2-87A7-4B3B-A237-332B51A71BCF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Organizacijska" sheetId="17" r:id="rId7"/>
    <sheet name="POSEBNI DIO" sheetId="7" r:id="rId8"/>
  </sheets>
  <definedNames>
    <definedName name="_xlnm.Print_Area" localSheetId="6">Organizacijska!$A$1:$J$19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0" l="1"/>
  <c r="G51" i="10"/>
  <c r="E51" i="10"/>
  <c r="G44" i="5"/>
  <c r="H44" i="5"/>
  <c r="F44" i="5"/>
  <c r="I75" i="7"/>
  <c r="J75" i="7"/>
  <c r="H75" i="7"/>
  <c r="G13" i="17"/>
  <c r="G12" i="17" s="1"/>
  <c r="G15" i="17"/>
  <c r="G14" i="17" s="1"/>
  <c r="G17" i="17"/>
  <c r="G16" i="17" s="1"/>
  <c r="G19" i="17"/>
  <c r="G18" i="17" s="1"/>
  <c r="J16" i="16"/>
  <c r="K16" i="16"/>
  <c r="J13" i="16"/>
  <c r="K13" i="16"/>
  <c r="H26" i="16"/>
  <c r="H16" i="16"/>
  <c r="H27" i="16" s="1"/>
  <c r="H13" i="16"/>
  <c r="H19" i="16" s="1"/>
  <c r="K19" i="16" l="1"/>
  <c r="G11" i="17"/>
  <c r="J19" i="16"/>
  <c r="I16" i="16"/>
  <c r="I13" i="16"/>
  <c r="R13" i="3"/>
  <c r="R12" i="3"/>
  <c r="R10" i="3"/>
  <c r="T17" i="3"/>
  <c r="T16" i="3" s="1"/>
  <c r="T13" i="3"/>
  <c r="T12" i="3"/>
  <c r="T10" i="3"/>
  <c r="F7" i="10"/>
  <c r="F6" i="10" s="1"/>
  <c r="F5" i="10" s="1"/>
  <c r="G7" i="10"/>
  <c r="G6" i="10" s="1"/>
  <c r="G5" i="10" s="1"/>
  <c r="G22" i="10"/>
  <c r="G21" i="10" s="1"/>
  <c r="F22" i="10"/>
  <c r="F21" i="10" s="1"/>
  <c r="P15" i="3"/>
  <c r="P13" i="3"/>
  <c r="P12" i="3"/>
  <c r="P10" i="3"/>
  <c r="E7" i="10"/>
  <c r="E6" i="10" s="1"/>
  <c r="E5" i="10" s="1"/>
  <c r="E22" i="10"/>
  <c r="E21" i="10" s="1"/>
  <c r="F36" i="10"/>
  <c r="F35" i="10" s="1"/>
  <c r="F34" i="10" s="1"/>
  <c r="G36" i="10"/>
  <c r="G35" i="10" s="1"/>
  <c r="G34" i="10" s="1"/>
  <c r="E36" i="10"/>
  <c r="E35" i="10" s="1"/>
  <c r="E34" i="10" s="1"/>
  <c r="F57" i="10"/>
  <c r="G57" i="10"/>
  <c r="F58" i="10"/>
  <c r="R34" i="3" s="1"/>
  <c r="G58" i="10"/>
  <c r="F62" i="10"/>
  <c r="G62" i="10"/>
  <c r="G96" i="10"/>
  <c r="G93" i="10" s="1"/>
  <c r="F96" i="10"/>
  <c r="F93" i="10" s="1"/>
  <c r="C111" i="10"/>
  <c r="D111" i="10"/>
  <c r="F117" i="10"/>
  <c r="F116" i="10" s="1"/>
  <c r="G117" i="10"/>
  <c r="G116" i="10" s="1"/>
  <c r="F121" i="10"/>
  <c r="F120" i="10" s="1"/>
  <c r="G121" i="10"/>
  <c r="G120" i="10" s="1"/>
  <c r="E121" i="10"/>
  <c r="E120" i="10" s="1"/>
  <c r="E117" i="10"/>
  <c r="E42" i="10" s="1"/>
  <c r="E57" i="10"/>
  <c r="E62" i="10"/>
  <c r="F50" i="10"/>
  <c r="R27" i="3" s="1"/>
  <c r="G50" i="10"/>
  <c r="T27" i="3" s="1"/>
  <c r="R28" i="3"/>
  <c r="T28" i="3"/>
  <c r="F52" i="10"/>
  <c r="G52" i="10"/>
  <c r="E52" i="10"/>
  <c r="P28" i="3"/>
  <c r="E50" i="10"/>
  <c r="P27" i="3" s="1"/>
  <c r="F89" i="10"/>
  <c r="G89" i="10"/>
  <c r="F90" i="10"/>
  <c r="G90" i="10"/>
  <c r="F83" i="10"/>
  <c r="G83" i="10"/>
  <c r="F84" i="10"/>
  <c r="G84" i="10"/>
  <c r="F85" i="10"/>
  <c r="G85" i="10"/>
  <c r="E90" i="10"/>
  <c r="E89" i="10"/>
  <c r="E85" i="10"/>
  <c r="E84" i="10"/>
  <c r="E83" i="10"/>
  <c r="F68" i="10"/>
  <c r="G68" i="10"/>
  <c r="E68" i="10"/>
  <c r="F67" i="10"/>
  <c r="G67" i="10"/>
  <c r="E67" i="10"/>
  <c r="F75" i="10"/>
  <c r="F74" i="10" s="1"/>
  <c r="G75" i="10"/>
  <c r="G74" i="10" s="1"/>
  <c r="F70" i="10"/>
  <c r="F69" i="10" s="1"/>
  <c r="G70" i="10"/>
  <c r="G69" i="10" s="1"/>
  <c r="E70" i="10"/>
  <c r="E69" i="10" s="1"/>
  <c r="E75" i="10"/>
  <c r="E74" i="10" s="1"/>
  <c r="G68" i="5"/>
  <c r="H68" i="5"/>
  <c r="G69" i="5"/>
  <c r="H69" i="5"/>
  <c r="F68" i="5"/>
  <c r="G65" i="5"/>
  <c r="H65" i="5"/>
  <c r="G66" i="5"/>
  <c r="H66" i="5"/>
  <c r="F66" i="5"/>
  <c r="F65" i="5"/>
  <c r="G85" i="5"/>
  <c r="G84" i="5" s="1"/>
  <c r="H85" i="5"/>
  <c r="H84" i="5" s="1"/>
  <c r="F85" i="5"/>
  <c r="F84" i="5" s="1"/>
  <c r="G127" i="5"/>
  <c r="G126" i="5" s="1"/>
  <c r="G125" i="5" s="1"/>
  <c r="H127" i="5"/>
  <c r="H126" i="5" s="1"/>
  <c r="H125" i="5" s="1"/>
  <c r="F127" i="5"/>
  <c r="F126" i="5" s="1"/>
  <c r="F125" i="5" s="1"/>
  <c r="G131" i="5"/>
  <c r="H131" i="5"/>
  <c r="G132" i="5"/>
  <c r="H132" i="5"/>
  <c r="G134" i="5"/>
  <c r="H134" i="5"/>
  <c r="F134" i="5"/>
  <c r="F132" i="5"/>
  <c r="F131" i="5"/>
  <c r="G119" i="5"/>
  <c r="G117" i="5" s="1"/>
  <c r="G116" i="5" s="1"/>
  <c r="H119" i="5"/>
  <c r="H117" i="5" s="1"/>
  <c r="H116" i="5" s="1"/>
  <c r="G122" i="5"/>
  <c r="G121" i="5" s="1"/>
  <c r="G120" i="5" s="1"/>
  <c r="H122" i="5"/>
  <c r="H121" i="5" s="1"/>
  <c r="H120" i="5" s="1"/>
  <c r="F122" i="5"/>
  <c r="F121" i="5" s="1"/>
  <c r="F120" i="5" s="1"/>
  <c r="F119" i="5"/>
  <c r="F117" i="5" s="1"/>
  <c r="F116" i="5" s="1"/>
  <c r="G98" i="5"/>
  <c r="G97" i="5" s="1"/>
  <c r="G96" i="5" s="1"/>
  <c r="H98" i="5"/>
  <c r="H97" i="5" s="1"/>
  <c r="H96" i="5" s="1"/>
  <c r="G101" i="5"/>
  <c r="G100" i="5" s="1"/>
  <c r="G99" i="5" s="1"/>
  <c r="H101" i="5"/>
  <c r="H100" i="5" s="1"/>
  <c r="H99" i="5" s="1"/>
  <c r="G104" i="5"/>
  <c r="G103" i="5" s="1"/>
  <c r="G102" i="5" s="1"/>
  <c r="H104" i="5"/>
  <c r="H103" i="5" s="1"/>
  <c r="H102" i="5" s="1"/>
  <c r="G106" i="5"/>
  <c r="G105" i="5" s="1"/>
  <c r="H106" i="5"/>
  <c r="H105" i="5" s="1"/>
  <c r="F106" i="5"/>
  <c r="F105" i="5" s="1"/>
  <c r="F104" i="5"/>
  <c r="F103" i="5" s="1"/>
  <c r="F102" i="5" s="1"/>
  <c r="F101" i="5"/>
  <c r="F100" i="5" s="1"/>
  <c r="F99" i="5" s="1"/>
  <c r="F98" i="5"/>
  <c r="F97" i="5" s="1"/>
  <c r="F96" i="5" s="1"/>
  <c r="G91" i="5"/>
  <c r="G90" i="5" s="1"/>
  <c r="G89" i="5" s="1"/>
  <c r="G88" i="5" s="1"/>
  <c r="H91" i="5"/>
  <c r="H90" i="5" s="1"/>
  <c r="H89" i="5" s="1"/>
  <c r="H88" i="5" s="1"/>
  <c r="F91" i="5"/>
  <c r="F90" i="5" s="1"/>
  <c r="F89" i="5" s="1"/>
  <c r="F88" i="5" s="1"/>
  <c r="G77" i="5"/>
  <c r="G76" i="5" s="1"/>
  <c r="H77" i="5"/>
  <c r="H76" i="5" s="1"/>
  <c r="G75" i="5"/>
  <c r="G74" i="5" s="1"/>
  <c r="H75" i="5"/>
  <c r="H74" i="5" s="1"/>
  <c r="F77" i="5"/>
  <c r="F76" i="5" s="1"/>
  <c r="F75" i="5"/>
  <c r="F74" i="5" s="1"/>
  <c r="G43" i="5"/>
  <c r="G42" i="5" s="1"/>
  <c r="H43" i="5"/>
  <c r="H42" i="5" s="1"/>
  <c r="F43" i="5"/>
  <c r="F42" i="5" s="1"/>
  <c r="G37" i="5"/>
  <c r="G34" i="5" s="1"/>
  <c r="G33" i="5" s="1"/>
  <c r="G32" i="5" s="1"/>
  <c r="H37" i="5"/>
  <c r="H34" i="5" s="1"/>
  <c r="H33" i="5" s="1"/>
  <c r="H32" i="5" s="1"/>
  <c r="F37" i="5"/>
  <c r="F34" i="5" s="1"/>
  <c r="F33" i="5" s="1"/>
  <c r="F32" i="5" s="1"/>
  <c r="G22" i="5"/>
  <c r="H22" i="5"/>
  <c r="G23" i="5"/>
  <c r="H23" i="5"/>
  <c r="G26" i="5"/>
  <c r="G24" i="5" s="1"/>
  <c r="H26" i="5"/>
  <c r="H24" i="5" s="1"/>
  <c r="F26" i="5"/>
  <c r="F24" i="5" s="1"/>
  <c r="F23" i="5"/>
  <c r="F22" i="5"/>
  <c r="G10" i="5"/>
  <c r="H10" i="5"/>
  <c r="G11" i="5"/>
  <c r="H11" i="5"/>
  <c r="G12" i="5"/>
  <c r="H12" i="5"/>
  <c r="G14" i="5"/>
  <c r="G13" i="5" s="1"/>
  <c r="H14" i="5"/>
  <c r="H13" i="5" s="1"/>
  <c r="F14" i="5"/>
  <c r="F13" i="5" s="1"/>
  <c r="F10" i="5"/>
  <c r="F12" i="5"/>
  <c r="F11" i="5"/>
  <c r="F8" i="11"/>
  <c r="G8" i="11"/>
  <c r="F24" i="11"/>
  <c r="F23" i="11" s="1"/>
  <c r="F22" i="11" s="1"/>
  <c r="G24" i="11"/>
  <c r="G23" i="11" s="1"/>
  <c r="G22" i="11" s="1"/>
  <c r="E24" i="11"/>
  <c r="E23" i="11" s="1"/>
  <c r="E22" i="11" s="1"/>
  <c r="J17" i="6"/>
  <c r="J16" i="6" s="1"/>
  <c r="J15" i="6" s="1"/>
  <c r="K17" i="6"/>
  <c r="K16" i="6" s="1"/>
  <c r="K15" i="6" s="1"/>
  <c r="J25" i="6"/>
  <c r="F21" i="11" s="1"/>
  <c r="F18" i="11" s="1"/>
  <c r="F17" i="11" s="1"/>
  <c r="F16" i="11" s="1"/>
  <c r="I17" i="6"/>
  <c r="I16" i="6" s="1"/>
  <c r="I15" i="6" s="1"/>
  <c r="I12" i="6"/>
  <c r="I11" i="6" s="1"/>
  <c r="I10" i="6" s="1"/>
  <c r="J5" i="6"/>
  <c r="F7" i="11" s="1"/>
  <c r="K5" i="6"/>
  <c r="G7" i="11" s="1"/>
  <c r="I5" i="6"/>
  <c r="E7" i="11" s="1"/>
  <c r="N9" i="3"/>
  <c r="P17" i="3" l="1"/>
  <c r="P16" i="3" s="1"/>
  <c r="F73" i="5"/>
  <c r="T29" i="3"/>
  <c r="F6" i="11"/>
  <c r="F5" i="11" s="1"/>
  <c r="F4" i="11" s="1"/>
  <c r="K4" i="6"/>
  <c r="K24" i="16" s="1"/>
  <c r="G6" i="11"/>
  <c r="G5" i="11" s="1"/>
  <c r="G4" i="11" s="1"/>
  <c r="J4" i="6"/>
  <c r="J24" i="16" s="1"/>
  <c r="G107" i="5"/>
  <c r="F64" i="5"/>
  <c r="R17" i="3"/>
  <c r="R16" i="3" s="1"/>
  <c r="R29" i="3"/>
  <c r="T33" i="3"/>
  <c r="T32" i="3" s="1"/>
  <c r="R33" i="3"/>
  <c r="R32" i="3" s="1"/>
  <c r="P29" i="3"/>
  <c r="E8" i="11"/>
  <c r="E6" i="11" s="1"/>
  <c r="E5" i="11" s="1"/>
  <c r="E4" i="11" s="1"/>
  <c r="I4" i="6"/>
  <c r="I24" i="16" s="1"/>
  <c r="F107" i="5"/>
  <c r="H107" i="5"/>
  <c r="F95" i="5"/>
  <c r="G67" i="5"/>
  <c r="H67" i="5"/>
  <c r="H73" i="5"/>
  <c r="H64" i="5"/>
  <c r="G73" i="5"/>
  <c r="G64" i="5"/>
  <c r="I19" i="16"/>
  <c r="G111" i="10"/>
  <c r="G110" i="10" s="1"/>
  <c r="F111" i="10"/>
  <c r="F110" i="10" s="1"/>
  <c r="G41" i="10"/>
  <c r="E66" i="10"/>
  <c r="F41" i="10"/>
  <c r="G66" i="10"/>
  <c r="F66" i="10"/>
  <c r="F56" i="10"/>
  <c r="G56" i="10"/>
  <c r="E41" i="10"/>
  <c r="E40" i="10" s="1"/>
  <c r="E39" i="10" s="1"/>
  <c r="E116" i="10"/>
  <c r="E111" i="10" s="1"/>
  <c r="E110" i="10" s="1"/>
  <c r="P33" i="3"/>
  <c r="G42" i="10"/>
  <c r="F42" i="10"/>
  <c r="G88" i="10"/>
  <c r="F88" i="10"/>
  <c r="E88" i="10"/>
  <c r="H95" i="5"/>
  <c r="G95" i="5"/>
  <c r="L23" i="3"/>
  <c r="F40" i="10" l="1"/>
  <c r="F39" i="10" s="1"/>
  <c r="G40" i="10"/>
  <c r="G39" i="10" s="1"/>
  <c r="H589" i="7"/>
  <c r="H588" i="7" s="1"/>
  <c r="H639" i="7"/>
  <c r="H638" i="7" s="1"/>
  <c r="H637" i="7" s="1"/>
  <c r="H685" i="7"/>
  <c r="H684" i="7" s="1"/>
  <c r="J671" i="7"/>
  <c r="J670" i="7" s="1"/>
  <c r="I671" i="7"/>
  <c r="I670" i="7" s="1"/>
  <c r="J637" i="7"/>
  <c r="J636" i="7" s="1"/>
  <c r="H79" i="5" s="1"/>
  <c r="H78" i="5" s="1"/>
  <c r="I637" i="7"/>
  <c r="I636" i="7" s="1"/>
  <c r="H960" i="7"/>
  <c r="H959" i="7" s="1"/>
  <c r="H958" i="7" s="1"/>
  <c r="H957" i="7" s="1"/>
  <c r="H871" i="7"/>
  <c r="H870" i="7" s="1"/>
  <c r="H869" i="7" s="1"/>
  <c r="H868" i="7" s="1"/>
  <c r="H867" i="7" s="1"/>
  <c r="H894" i="7"/>
  <c r="H893" i="7" s="1"/>
  <c r="H892" i="7" s="1"/>
  <c r="H891" i="7" s="1"/>
  <c r="H886" i="7"/>
  <c r="H885" i="7" s="1"/>
  <c r="H884" i="7" s="1"/>
  <c r="H911" i="7"/>
  <c r="H910" i="7" s="1"/>
  <c r="E58" i="10" s="1"/>
  <c r="G815" i="7"/>
  <c r="F815" i="7"/>
  <c r="I808" i="7"/>
  <c r="I807" i="7" s="1"/>
  <c r="J808" i="7"/>
  <c r="J807" i="7" s="1"/>
  <c r="H808" i="7"/>
  <c r="H807" i="7" s="1"/>
  <c r="I793" i="7"/>
  <c r="I792" i="7" s="1"/>
  <c r="I791" i="7" s="1"/>
  <c r="J793" i="7"/>
  <c r="J792" i="7" s="1"/>
  <c r="J791" i="7" s="1"/>
  <c r="H793" i="7"/>
  <c r="H792" i="7" s="1"/>
  <c r="H791" i="7" s="1"/>
  <c r="I772" i="7"/>
  <c r="I759" i="7" s="1"/>
  <c r="J772" i="7"/>
  <c r="J759" i="7" s="1"/>
  <c r="H772" i="7"/>
  <c r="H759" i="7" s="1"/>
  <c r="I462" i="7"/>
  <c r="I461" i="7" s="1"/>
  <c r="J462" i="7"/>
  <c r="J461" i="7" s="1"/>
  <c r="H462" i="7"/>
  <c r="H461" i="7" s="1"/>
  <c r="I164" i="7"/>
  <c r="I163" i="7" s="1"/>
  <c r="J164" i="7"/>
  <c r="J163" i="7" s="1"/>
  <c r="H164" i="7"/>
  <c r="H163" i="7" s="1"/>
  <c r="G81" i="5" l="1"/>
  <c r="G79" i="5" s="1"/>
  <c r="G78" i="5" s="1"/>
  <c r="E56" i="10"/>
  <c r="P34" i="3"/>
  <c r="P32" i="3" s="1"/>
  <c r="I162" i="7"/>
  <c r="I161" i="7" s="1"/>
  <c r="F64" i="10"/>
  <c r="F61" i="10" s="1"/>
  <c r="H758" i="7"/>
  <c r="F72" i="5"/>
  <c r="F71" i="5" s="1"/>
  <c r="H162" i="7"/>
  <c r="H161" i="7" s="1"/>
  <c r="E64" i="10"/>
  <c r="E61" i="10" s="1"/>
  <c r="I460" i="7"/>
  <c r="I459" i="7" s="1"/>
  <c r="I458" i="7" s="1"/>
  <c r="G133" i="5" s="1"/>
  <c r="F53" i="10"/>
  <c r="R30" i="3" s="1"/>
  <c r="F51" i="5"/>
  <c r="F50" i="5" s="1"/>
  <c r="F49" i="5" s="1"/>
  <c r="F41" i="5" s="1"/>
  <c r="J162" i="7"/>
  <c r="J161" i="7" s="1"/>
  <c r="G64" i="10"/>
  <c r="G61" i="10" s="1"/>
  <c r="F69" i="5"/>
  <c r="F67" i="5" s="1"/>
  <c r="H460" i="7"/>
  <c r="H459" i="7" s="1"/>
  <c r="H458" i="7" s="1"/>
  <c r="F133" i="5" s="1"/>
  <c r="E53" i="10"/>
  <c r="P30" i="3" s="1"/>
  <c r="J460" i="7"/>
  <c r="J459" i="7" s="1"/>
  <c r="J458" i="7" s="1"/>
  <c r="H133" i="5" s="1"/>
  <c r="G53" i="10"/>
  <c r="T30" i="3" s="1"/>
  <c r="J758" i="7"/>
  <c r="H72" i="5"/>
  <c r="H71" i="5" s="1"/>
  <c r="H63" i="5" s="1"/>
  <c r="H62" i="5" s="1"/>
  <c r="I758" i="7"/>
  <c r="G72" i="5"/>
  <c r="G71" i="5" s="1"/>
  <c r="G63" i="5" s="1"/>
  <c r="H636" i="7"/>
  <c r="F81" i="5" s="1"/>
  <c r="F79" i="5" s="1"/>
  <c r="F78" i="5" s="1"/>
  <c r="I892" i="7"/>
  <c r="J892" i="7"/>
  <c r="I893" i="7"/>
  <c r="J893" i="7"/>
  <c r="I885" i="7"/>
  <c r="J885" i="7"/>
  <c r="I884" i="7"/>
  <c r="J884" i="7"/>
  <c r="H883" i="7"/>
  <c r="H882" i="7" s="1"/>
  <c r="J891" i="7"/>
  <c r="I891" i="7"/>
  <c r="J909" i="7"/>
  <c r="J908" i="7" s="1"/>
  <c r="H909" i="7"/>
  <c r="H908" i="7" s="1"/>
  <c r="I920" i="7"/>
  <c r="I909" i="7" s="1"/>
  <c r="I908" i="7" s="1"/>
  <c r="I921" i="7"/>
  <c r="H371" i="7"/>
  <c r="I371" i="7"/>
  <c r="J371" i="7"/>
  <c r="H372" i="7"/>
  <c r="I372" i="7"/>
  <c r="J372" i="7"/>
  <c r="I384" i="7"/>
  <c r="J384" i="7"/>
  <c r="H384" i="7"/>
  <c r="I589" i="7"/>
  <c r="I588" i="7" s="1"/>
  <c r="J589" i="7"/>
  <c r="J588" i="7" s="1"/>
  <c r="I519" i="7"/>
  <c r="J519" i="7"/>
  <c r="H519" i="7"/>
  <c r="J496" i="7"/>
  <c r="H130" i="5" s="1"/>
  <c r="I496" i="7"/>
  <c r="G130" i="5" s="1"/>
  <c r="H496" i="7"/>
  <c r="F130" i="5" s="1"/>
  <c r="F129" i="5" s="1"/>
  <c r="F128" i="5" s="1"/>
  <c r="F124" i="5" s="1"/>
  <c r="I571" i="7"/>
  <c r="I544" i="7" s="1"/>
  <c r="J571" i="7"/>
  <c r="J544" i="7" s="1"/>
  <c r="H571" i="7"/>
  <c r="H544" i="7" s="1"/>
  <c r="I356" i="7"/>
  <c r="G21" i="5" s="1"/>
  <c r="J356" i="7"/>
  <c r="H21" i="5" s="1"/>
  <c r="I352" i="7"/>
  <c r="J352" i="7"/>
  <c r="I374" i="7"/>
  <c r="J374" i="7"/>
  <c r="H374" i="7"/>
  <c r="H356" i="7"/>
  <c r="F21" i="5" s="1"/>
  <c r="H352" i="7"/>
  <c r="I20" i="7"/>
  <c r="G9" i="5" s="1"/>
  <c r="J20" i="7"/>
  <c r="H9" i="5" s="1"/>
  <c r="I16" i="7"/>
  <c r="J16" i="7"/>
  <c r="H20" i="7"/>
  <c r="F9" i="5" s="1"/>
  <c r="H16" i="7"/>
  <c r="G54" i="10" l="1"/>
  <c r="T31" i="3" s="1"/>
  <c r="G62" i="5"/>
  <c r="F54" i="10"/>
  <c r="R31" i="3" s="1"/>
  <c r="H587" i="7"/>
  <c r="H586" i="7" s="1"/>
  <c r="G129" i="5"/>
  <c r="G128" i="5" s="1"/>
  <c r="G124" i="5" s="1"/>
  <c r="F63" i="5"/>
  <c r="F62" i="5" s="1"/>
  <c r="F48" i="10"/>
  <c r="G8" i="5"/>
  <c r="G7" i="5" s="1"/>
  <c r="G6" i="5" s="1"/>
  <c r="K26" i="6"/>
  <c r="H60" i="5"/>
  <c r="H59" i="5" s="1"/>
  <c r="H56" i="5" s="1"/>
  <c r="H55" i="5" s="1"/>
  <c r="J125" i="7"/>
  <c r="H383" i="7"/>
  <c r="H382" i="7" s="1"/>
  <c r="F115" i="5"/>
  <c r="F110" i="5" s="1"/>
  <c r="F109" i="5" s="1"/>
  <c r="F108" i="5" s="1"/>
  <c r="I383" i="7"/>
  <c r="I382" i="7" s="1"/>
  <c r="G115" i="5"/>
  <c r="G110" i="5" s="1"/>
  <c r="G109" i="5" s="1"/>
  <c r="G108" i="5" s="1"/>
  <c r="H757" i="7"/>
  <c r="H518" i="7"/>
  <c r="F31" i="5"/>
  <c r="F29" i="5" s="1"/>
  <c r="F28" i="5" s="1"/>
  <c r="F27" i="5" s="1"/>
  <c r="I518" i="7"/>
  <c r="G31" i="5"/>
  <c r="G29" i="5" s="1"/>
  <c r="G28" i="5" s="1"/>
  <c r="G27" i="5" s="1"/>
  <c r="J373" i="7"/>
  <c r="J369" i="7" s="1"/>
  <c r="G82" i="10"/>
  <c r="G81" i="10" s="1"/>
  <c r="G78" i="10" s="1"/>
  <c r="G19" i="10" s="1"/>
  <c r="G18" i="10" s="1"/>
  <c r="G17" i="10" s="1"/>
  <c r="H14" i="7"/>
  <c r="F8" i="5"/>
  <c r="F7" i="5" s="1"/>
  <c r="F6" i="5" s="1"/>
  <c r="E48" i="10"/>
  <c r="H129" i="5"/>
  <c r="H128" i="5" s="1"/>
  <c r="H124" i="5" s="1"/>
  <c r="J518" i="7"/>
  <c r="H31" i="5"/>
  <c r="H29" i="5" s="1"/>
  <c r="H28" i="5" s="1"/>
  <c r="H27" i="5" s="1"/>
  <c r="J383" i="7"/>
  <c r="J382" i="7" s="1"/>
  <c r="H115" i="5"/>
  <c r="H110" i="5" s="1"/>
  <c r="H109" i="5" s="1"/>
  <c r="H108" i="5" s="1"/>
  <c r="H373" i="7"/>
  <c r="H369" i="7" s="1"/>
  <c r="E82" i="10"/>
  <c r="E81" i="10" s="1"/>
  <c r="E78" i="10" s="1"/>
  <c r="E19" i="10" s="1"/>
  <c r="E18" i="10" s="1"/>
  <c r="E17" i="10" s="1"/>
  <c r="I373" i="7"/>
  <c r="I369" i="7" s="1"/>
  <c r="F82" i="10"/>
  <c r="F81" i="10" s="1"/>
  <c r="F78" i="10" s="1"/>
  <c r="F19" i="10" s="1"/>
  <c r="F18" i="10" s="1"/>
  <c r="F17" i="10" s="1"/>
  <c r="J350" i="7"/>
  <c r="H20" i="5"/>
  <c r="H19" i="5" s="1"/>
  <c r="H18" i="5" s="1"/>
  <c r="I350" i="7"/>
  <c r="G20" i="5"/>
  <c r="G19" i="5" s="1"/>
  <c r="G18" i="5" s="1"/>
  <c r="J14" i="7"/>
  <c r="H8" i="5"/>
  <c r="H7" i="5" s="1"/>
  <c r="H6" i="5" s="1"/>
  <c r="H5" i="5" s="1"/>
  <c r="G48" i="10"/>
  <c r="J587" i="7"/>
  <c r="J586" i="7" s="1"/>
  <c r="H51" i="5"/>
  <c r="H50" i="5" s="1"/>
  <c r="H49" i="5" s="1"/>
  <c r="H41" i="5" s="1"/>
  <c r="I587" i="7"/>
  <c r="I586" i="7" s="1"/>
  <c r="G51" i="5"/>
  <c r="G50" i="5" s="1"/>
  <c r="G49" i="5" s="1"/>
  <c r="G41" i="5" s="1"/>
  <c r="H350" i="7"/>
  <c r="F20" i="5"/>
  <c r="F19" i="5" s="1"/>
  <c r="F18" i="5" s="1"/>
  <c r="H125" i="7"/>
  <c r="I26" i="6"/>
  <c r="F60" i="5"/>
  <c r="F59" i="5" s="1"/>
  <c r="F56" i="5" s="1"/>
  <c r="F55" i="5" s="1"/>
  <c r="J26" i="6"/>
  <c r="G60" i="5"/>
  <c r="G59" i="5" s="1"/>
  <c r="G56" i="5" s="1"/>
  <c r="G55" i="5" s="1"/>
  <c r="I125" i="7"/>
  <c r="E54" i="10"/>
  <c r="P31" i="3" s="1"/>
  <c r="I495" i="7"/>
  <c r="J495" i="7"/>
  <c r="H495" i="7"/>
  <c r="J883" i="7"/>
  <c r="J882" i="7" s="1"/>
  <c r="J757" i="7" s="1"/>
  <c r="I883" i="7"/>
  <c r="I882" i="7" s="1"/>
  <c r="I757" i="7" s="1"/>
  <c r="I370" i="7"/>
  <c r="J370" i="7"/>
  <c r="H370" i="7"/>
  <c r="H351" i="7"/>
  <c r="H349" i="7" s="1"/>
  <c r="I15" i="7"/>
  <c r="I13" i="7" s="1"/>
  <c r="I12" i="7" s="1"/>
  <c r="I11" i="7" s="1"/>
  <c r="I10" i="7" s="1"/>
  <c r="I14" i="7"/>
  <c r="I351" i="7"/>
  <c r="I349" i="7" s="1"/>
  <c r="J351" i="7"/>
  <c r="J349" i="7" s="1"/>
  <c r="J15" i="7"/>
  <c r="J13" i="7" s="1"/>
  <c r="J12" i="7" s="1"/>
  <c r="J11" i="7" s="1"/>
  <c r="J10" i="7" s="1"/>
  <c r="J9" i="7" s="1"/>
  <c r="H15" i="7"/>
  <c r="H13" i="7" s="1"/>
  <c r="F5" i="5" l="1"/>
  <c r="F4" i="5" s="1"/>
  <c r="I492" i="7"/>
  <c r="I480" i="7" s="1"/>
  <c r="I479" i="7" s="1"/>
  <c r="I457" i="7" s="1"/>
  <c r="I494" i="7"/>
  <c r="I493" i="7" s="1"/>
  <c r="H492" i="7"/>
  <c r="H494" i="7"/>
  <c r="H493" i="7" s="1"/>
  <c r="J8" i="7"/>
  <c r="J13" i="17"/>
  <c r="J12" i="17" s="1"/>
  <c r="J492" i="7"/>
  <c r="J494" i="7"/>
  <c r="J493" i="7" s="1"/>
  <c r="J348" i="7"/>
  <c r="J347" i="7" s="1"/>
  <c r="J346" i="7" s="1"/>
  <c r="J345" i="7" s="1"/>
  <c r="J344" i="7" s="1"/>
  <c r="J15" i="17" s="1"/>
  <c r="J14" i="17" s="1"/>
  <c r="F15" i="11"/>
  <c r="F12" i="11" s="1"/>
  <c r="F11" i="11" s="1"/>
  <c r="F10" i="11" s="1"/>
  <c r="F9" i="11" s="1"/>
  <c r="J24" i="6"/>
  <c r="J23" i="6" s="1"/>
  <c r="J14" i="6" s="1"/>
  <c r="J25" i="16" s="1"/>
  <c r="J26" i="16" s="1"/>
  <c r="J27" i="16" s="1"/>
  <c r="H4" i="5"/>
  <c r="I381" i="7"/>
  <c r="I380" i="7" s="1"/>
  <c r="I17" i="17" s="1"/>
  <c r="I16" i="17" s="1"/>
  <c r="R11" i="3"/>
  <c r="R9" i="3" s="1"/>
  <c r="R8" i="3" s="1"/>
  <c r="F4" i="10"/>
  <c r="G47" i="10"/>
  <c r="G46" i="10" s="1"/>
  <c r="G45" i="10" s="1"/>
  <c r="G44" i="10" s="1"/>
  <c r="T25" i="3"/>
  <c r="T24" i="3" s="1"/>
  <c r="T23" i="3" s="1"/>
  <c r="I348" i="7"/>
  <c r="I347" i="7" s="1"/>
  <c r="I346" i="7" s="1"/>
  <c r="I345" i="7" s="1"/>
  <c r="I344" i="7" s="1"/>
  <c r="I15" i="17" s="1"/>
  <c r="I14" i="17" s="1"/>
  <c r="H348" i="7"/>
  <c r="H347" i="7" s="1"/>
  <c r="H346" i="7" s="1"/>
  <c r="H345" i="7" s="1"/>
  <c r="H344" i="7" s="1"/>
  <c r="H15" i="17" s="1"/>
  <c r="H14" i="17" s="1"/>
  <c r="T11" i="3"/>
  <c r="T9" i="3" s="1"/>
  <c r="T8" i="3" s="1"/>
  <c r="G4" i="10"/>
  <c r="P11" i="3"/>
  <c r="P9" i="3" s="1"/>
  <c r="P8" i="3" s="1"/>
  <c r="E4" i="10"/>
  <c r="I9" i="7"/>
  <c r="E15" i="11"/>
  <c r="E12" i="11" s="1"/>
  <c r="E11" i="11" s="1"/>
  <c r="E10" i="11" s="1"/>
  <c r="E9" i="11" s="1"/>
  <c r="I24" i="6"/>
  <c r="I23" i="6" s="1"/>
  <c r="I14" i="6" s="1"/>
  <c r="I25" i="16" s="1"/>
  <c r="I26" i="16" s="1"/>
  <c r="I27" i="16" s="1"/>
  <c r="K24" i="6"/>
  <c r="K23" i="6" s="1"/>
  <c r="K14" i="6" s="1"/>
  <c r="K25" i="16" s="1"/>
  <c r="K26" i="16" s="1"/>
  <c r="K27" i="16" s="1"/>
  <c r="G15" i="11"/>
  <c r="G12" i="11" s="1"/>
  <c r="G11" i="11" s="1"/>
  <c r="G10" i="11" s="1"/>
  <c r="G9" i="11" s="1"/>
  <c r="G5" i="5"/>
  <c r="G4" i="5" s="1"/>
  <c r="P25" i="3"/>
  <c r="P24" i="3" s="1"/>
  <c r="P23" i="3" s="1"/>
  <c r="E47" i="10"/>
  <c r="E46" i="10" s="1"/>
  <c r="E45" i="10" s="1"/>
  <c r="E44" i="10" s="1"/>
  <c r="R25" i="3"/>
  <c r="R24" i="3" s="1"/>
  <c r="R23" i="3" s="1"/>
  <c r="F47" i="10"/>
  <c r="F46" i="10" s="1"/>
  <c r="F45" i="10" s="1"/>
  <c r="F44" i="10" s="1"/>
  <c r="H12" i="7"/>
  <c r="H11" i="7" s="1"/>
  <c r="H585" i="7"/>
  <c r="H584" i="7" s="1"/>
  <c r="H19" i="17" s="1"/>
  <c r="H18" i="17" s="1"/>
  <c r="J585" i="7"/>
  <c r="J584" i="7" s="1"/>
  <c r="I585" i="7"/>
  <c r="I584" i="7" s="1"/>
  <c r="I19" i="17" s="1"/>
  <c r="I18" i="17" s="1"/>
  <c r="J480" i="7" l="1"/>
  <c r="J479" i="7" s="1"/>
  <c r="J457" i="7" s="1"/>
  <c r="J381" i="7" s="1"/>
  <c r="J380" i="7" s="1"/>
  <c r="J17" i="17" s="1"/>
  <c r="J16" i="17" s="1"/>
  <c r="G79" i="10"/>
  <c r="H480" i="7"/>
  <c r="H479" i="7" s="1"/>
  <c r="H457" i="7" s="1"/>
  <c r="H381" i="7" s="1"/>
  <c r="H380" i="7" s="1"/>
  <c r="H17" i="17" s="1"/>
  <c r="H16" i="17" s="1"/>
  <c r="E79" i="10"/>
  <c r="J7" i="7"/>
  <c r="J19" i="17"/>
  <c r="J18" i="17" s="1"/>
  <c r="I8" i="7"/>
  <c r="I7" i="7" s="1"/>
  <c r="I13" i="17"/>
  <c r="I12" i="17" s="1"/>
  <c r="I11" i="17" s="1"/>
  <c r="H10" i="7"/>
  <c r="H9" i="7" s="1"/>
  <c r="J11" i="17" l="1"/>
  <c r="H8" i="7"/>
  <c r="H7" i="7" s="1"/>
  <c r="H13" i="17"/>
  <c r="H12" i="17" s="1"/>
  <c r="H11" i="17" s="1"/>
</calcChain>
</file>

<file path=xl/sharedStrings.xml><?xml version="1.0" encoding="utf-8"?>
<sst xmlns="http://schemas.openxmlformats.org/spreadsheetml/2006/main" count="1442" uniqueCount="464">
  <si>
    <t>PRIHODI UKUPNO</t>
  </si>
  <si>
    <t>RASHODI UKUPNO</t>
  </si>
  <si>
    <t>NETO FINANCIRANJE</t>
  </si>
  <si>
    <t>Prihodi poslovanja</t>
  </si>
  <si>
    <t>Prihodi od poreza</t>
  </si>
  <si>
    <t>Prihodi od prodaje nefinancijske imovine</t>
  </si>
  <si>
    <t>Prihodi od prodaje neproizvedene dugotrajne imovine</t>
  </si>
  <si>
    <t>Rashodi poslovanja</t>
  </si>
  <si>
    <t>Rashodi za zaposlene</t>
  </si>
  <si>
    <t>Rashodi za nabavu nefinancijske imovine</t>
  </si>
  <si>
    <t>Rashodi za nabavu neproizvedene dugotrajne imovine</t>
  </si>
  <si>
    <t>01 Opće javne usluge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</si>
  <si>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</si>
  <si>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</si>
  <si>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</si>
  <si>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</si>
  <si>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</si>
  <si>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</si>
  <si>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</si>
  <si>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</si>
  <si>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B) SAŽETAK RAČUNA FINANCIRANJA</t>
  </si>
  <si>
    <t>A) SAŽETAK RAČUNA PRIHODA I RASHODA</t>
  </si>
  <si>
    <t>Rashodi za nabavu proizvedene dugotrajne imovine</t>
  </si>
  <si>
    <t>Prihodi od imovine</t>
  </si>
  <si>
    <t>EUR</t>
  </si>
  <si>
    <t>1 Opći prihodi i primici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</si>
  <si>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</si>
  <si>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</si>
  <si>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</si>
  <si>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</si>
  <si>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</si>
  <si>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</si>
  <si>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</si>
  <si>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RAZLIKA - VIŠAK / MANJAK</t>
  </si>
  <si>
    <t>VIŠAK / MANJAK + NETO FINANCIRANJE</t>
  </si>
  <si>
    <t>PRIJENOS VIŠKA / MANJKA U SLJEDEĆE RAZDOBLJE</t>
  </si>
  <si>
    <t>PRIJENOS VIŠKA / MANJKA IZ PRETHODNE(IH) GODINE</t>
  </si>
  <si>
    <t>BROJČANA OZNAKA I NAZIV</t>
  </si>
  <si>
    <t xml:space="preserve">UKUPNO PRIHODI </t>
  </si>
  <si>
    <t>01 Opći prihodi i primici</t>
  </si>
  <si>
    <t>6. Prihodi poslovanja</t>
  </si>
  <si>
    <t>61 Prihodi od proreza</t>
  </si>
  <si>
    <t>63 Pomoći od ino. I od sub.unutar općeg proračuna</t>
  </si>
  <si>
    <t>64 Prihodi od imovine</t>
  </si>
  <si>
    <t>65 Prihodi od up. I adm.prist.po posebnim propisima i nak</t>
  </si>
  <si>
    <t>66 Prihodi od prd.proizv.i robe te pr.usl.i prihoda i don</t>
  </si>
  <si>
    <t>68 Kazna,upravne mjere i osali prihodi</t>
  </si>
  <si>
    <t>05 Pomoći</t>
  </si>
  <si>
    <t>6 Prihodi poslovanja</t>
  </si>
  <si>
    <t>63 Pomoći od ino.i od dub.unutar općeg proačuna</t>
  </si>
  <si>
    <t>04 Prihodi za posebne namjene</t>
  </si>
  <si>
    <t xml:space="preserve">  6 Prihodi poslovanja</t>
  </si>
  <si>
    <t>65 Prihodi od up.iadm.prist.po posebnim propisima i nak.</t>
  </si>
  <si>
    <t>06 Donacije</t>
  </si>
  <si>
    <t>66 Prihodi od prodaje proizvoda i roba te pruženih usluga  prihoda od donacija</t>
  </si>
  <si>
    <t>07 Prihodi od prodaje ili zamjene nefinancijske imovine</t>
  </si>
  <si>
    <t xml:space="preserve">  7 Prihodi od nefinancijske imovine</t>
  </si>
  <si>
    <t>71 Prihodi od prodaje neproizvedene dugotrajne imovine</t>
  </si>
  <si>
    <t>72 Prihodi od prodaje proizvedene dugotrajne imovine</t>
  </si>
  <si>
    <t>08 Namjenski primici</t>
  </si>
  <si>
    <t xml:space="preserve">  8 Primici od financijske imovine i zaduživanja</t>
  </si>
  <si>
    <t>81 Primljene otplate glavnice danih zajmova</t>
  </si>
  <si>
    <t>82 Primici od zaduživanja</t>
  </si>
  <si>
    <t>UKUPNO RASHODI</t>
  </si>
  <si>
    <t>31 Rashodi za zaposlene</t>
  </si>
  <si>
    <t>32 Materijalni rashodi</t>
  </si>
  <si>
    <t>34 Financijski rashodi</t>
  </si>
  <si>
    <t>35 Subvencije</t>
  </si>
  <si>
    <t>36 Pomoći dane u inozemstvo i unutar opć. Proračuna</t>
  </si>
  <si>
    <t>37 Nak.građ. I kućanstvama na temelju os i dr.naknade</t>
  </si>
  <si>
    <t>38 Ostali rashodi</t>
  </si>
  <si>
    <t>4 Rahodi za nabavu nefinancijske imovine</t>
  </si>
  <si>
    <t>41 Rashodi za nabavu neproizvedene dugotrajne imovine</t>
  </si>
  <si>
    <t>42 Rashodi za nabavu proizvedene dugotrajne imovine</t>
  </si>
  <si>
    <t>45 Rashodi za dodatna ulaganja na nefinancijsku imovinu</t>
  </si>
  <si>
    <t>5 Izdaci za financijsku imovinu i otplate zajmova</t>
  </si>
  <si>
    <t>51 Izdaci za dane zajmove</t>
  </si>
  <si>
    <t>53 Izdaci za dionice i udjele u glavnici</t>
  </si>
  <si>
    <t>54 Izdaci za otplatu glavnice primljenih kredita i zajmova</t>
  </si>
  <si>
    <t>3 Rashodi posolovanja</t>
  </si>
  <si>
    <t>4 Rashodi za nabavu nefinancijske imovine</t>
  </si>
  <si>
    <t>45 Rahodi za dodatna ulaganja na nefinancijskoj imovini</t>
  </si>
  <si>
    <t>3 Rashodi poslovanja</t>
  </si>
  <si>
    <t>32 Materijalni rashod</t>
  </si>
  <si>
    <t>36 Pomoći dane u inozemstvo i unutar općeg proračuna</t>
  </si>
  <si>
    <t>37 Nak.građ.i kućanstvima na temelju os.i dr.naknade</t>
  </si>
  <si>
    <t>45 Rashodi za dodatna ulaganja na nefinancijskoj imovini</t>
  </si>
  <si>
    <t>3 Rahodi poslovanja</t>
  </si>
  <si>
    <t>42 Rahodi za nabavu proizvedene dugotrajne imovine</t>
  </si>
  <si>
    <t xml:space="preserve">  42 Rashodi za nabavu proizvedene dugotrajne imovine</t>
  </si>
  <si>
    <t>45 Rashodi za dodatna ulaganja na nefinacijskoj imovini</t>
  </si>
  <si>
    <t>45 Rashodi za dodatna ulaganja a nefinancijskoj imovini</t>
  </si>
  <si>
    <t>BROJ RAČUNA</t>
  </si>
  <si>
    <t>NAZIV</t>
  </si>
  <si>
    <t>UKUPNO PRIHODI I PRIMICI</t>
  </si>
  <si>
    <t>IZVORI FINANCIRANJA: 01 OPĆI PRIHODI I PRIMICI</t>
  </si>
  <si>
    <t>Pomoći iz inozemstva(darovnice i od subj.unutar općeg proračuna</t>
  </si>
  <si>
    <t>Prihodi od upravnih i adm.prstojbi po posb. Prop. I nak</t>
  </si>
  <si>
    <t>Prihodi od prodaje proiz.i roba te pružanje usl.i prih. Donacija</t>
  </si>
  <si>
    <t>Kazne,upravne mjere i ostali rashodi</t>
  </si>
  <si>
    <t>IZVORI FINANCIRANJA: 04 PRIHODI ZA POSEBNE NAMJENE</t>
  </si>
  <si>
    <t>IZVORI FINANCIRANJA: 06 DONACIJE</t>
  </si>
  <si>
    <t>Prihodi od prodaje proizvedene dugotrajne imovine</t>
  </si>
  <si>
    <t>UKUPNI RASHODI I IZDACI</t>
  </si>
  <si>
    <t>Financijski rashodi</t>
  </si>
  <si>
    <t>Subvencije</t>
  </si>
  <si>
    <t>Pomoći dane u inozemstvo i unutar države</t>
  </si>
  <si>
    <t>Nakanade građanima i kućanstvima na temelju osiguranja i dr. naknade</t>
  </si>
  <si>
    <t>Ostali rashodi</t>
  </si>
  <si>
    <t>Rashodi za dodatna ulaganja na nefinancijskoj imovini</t>
  </si>
  <si>
    <t>UKUPNI RASHODI</t>
  </si>
  <si>
    <t>0111 Izvršna i zakonodavna tijela, financijski i fiskalni poslovi</t>
  </si>
  <si>
    <t xml:space="preserve">  31 Rashodi za zaposlene</t>
  </si>
  <si>
    <t xml:space="preserve">  32 Materijalni rashodi</t>
  </si>
  <si>
    <t xml:space="preserve">  36 Pomoći dane u inozemstvo i untar općeg proračuna</t>
  </si>
  <si>
    <t xml:space="preserve">  38 Ostali rashodi</t>
  </si>
  <si>
    <t>41 Rashodi za nabavu ne proizvodne dug.imovine</t>
  </si>
  <si>
    <t>5 Izdaci za financisjku imovinu i otplate zajmove</t>
  </si>
  <si>
    <t>53 Dion.i udj.uglavnici trgovačkih dr.u javnom sek</t>
  </si>
  <si>
    <t>0131 Opće usluge vezane za službenike</t>
  </si>
  <si>
    <t>31 Rahodi za zaposlene</t>
  </si>
  <si>
    <t>34 Financijski rashod</t>
  </si>
  <si>
    <t>41 rashodi za nabavu neproizvedene dugotrajne imovine</t>
  </si>
  <si>
    <t>42 Rashodi za nabavu roizvedene dugotrajne imovine</t>
  </si>
  <si>
    <t>02 Obrana</t>
  </si>
  <si>
    <t>0220 Civilna obrana</t>
  </si>
  <si>
    <t>03 Javni red i sigurnost</t>
  </si>
  <si>
    <t>0320 Usluge protupožarne usluge</t>
  </si>
  <si>
    <t>0421 Poljoprivreda</t>
  </si>
  <si>
    <t>0451 Cestovni promet</t>
  </si>
  <si>
    <t>42 Rashodi za nabavu nefinancijske imovine</t>
  </si>
  <si>
    <t>05 Zaštita okoliša</t>
  </si>
  <si>
    <t>0520 Gospodarenje otpadom</t>
  </si>
  <si>
    <t>06 Usluge unaprjeđenja stanovanja</t>
  </si>
  <si>
    <t>0620 Razvoj zajednice</t>
  </si>
  <si>
    <t>3 rahodi poslovanja</t>
  </si>
  <si>
    <t>42 Rahodi za nabavu  proizvedene dugotrajne imovine</t>
  </si>
  <si>
    <t>45 Rahodi za dodtana ulaganja na građevinskim objektima</t>
  </si>
  <si>
    <t>0640 Ulična rasvjeta</t>
  </si>
  <si>
    <t>0660 Rahodi vezani za stanovanje i kom.pog.koji nisu dr.svr</t>
  </si>
  <si>
    <t>36 Dane pomoći u inozemstvu i unutar općeg proračuna</t>
  </si>
  <si>
    <t>4 Rahodi za nabavu ne financijske imovine</t>
  </si>
  <si>
    <t>45 Rashodi za dodatna ulaganja na građevinskim objektima</t>
  </si>
  <si>
    <t>08 Rekreacija,kultura i religija</t>
  </si>
  <si>
    <t>0810 Službe rekreacije i sporta</t>
  </si>
  <si>
    <t>0820 Službe kulture</t>
  </si>
  <si>
    <t>0840 Religijske i druge službe zajednice</t>
  </si>
  <si>
    <t>0860 Rashodi za rekreaciju,kulturu,religiju koji nisu dr.svr.</t>
  </si>
  <si>
    <t>09 Obrazovanje</t>
  </si>
  <si>
    <t>0911 Predškolsko obrazovanje</t>
  </si>
  <si>
    <t xml:space="preserve">  36 Pomoći dane u inozemstvo i unutar općeg proračuna</t>
  </si>
  <si>
    <t xml:space="preserve">  37 Naknade građanima i kuć.na tem.osig.idr.nakande</t>
  </si>
  <si>
    <t>0912 Osnovnoškolsko obrazovanje</t>
  </si>
  <si>
    <t>0950 Obrazovanje koje se ne može definirati po stupnju</t>
  </si>
  <si>
    <t>10 Socijalna zaštita</t>
  </si>
  <si>
    <t>1060 Stanovanje</t>
  </si>
  <si>
    <t>37 Naknade građanima i kućanstvima na tem.osig.idr.nakande</t>
  </si>
  <si>
    <t>1090 Aktivnosti socijalne zaštite koje nisu dr.svrstane</t>
  </si>
  <si>
    <t xml:space="preserve">  32 Materijalni rashod</t>
  </si>
  <si>
    <t>Primljeni povrati glavnica danih zajmova i depozita</t>
  </si>
  <si>
    <t>Primici glavnice zajmova danih neprofitnim organizacijama,građanima i kućanstvima</t>
  </si>
  <si>
    <t>Povrat zajmova danih neprofitnim organizacijama,građanima i kućanstvima u tuzemstvu</t>
  </si>
  <si>
    <t>Primljeni krediti i zajmovi od kreditnih i ostalih financijskih institucija u javnom sketoru</t>
  </si>
  <si>
    <t>Primljeni krediti od kreditnih institucija u javnom sketoru</t>
  </si>
  <si>
    <t>Izdaci za dane zajmove i depozite</t>
  </si>
  <si>
    <t>Izdaci za dane zajmove ne profitnim organizacijama,građanima i kućanstvima</t>
  </si>
  <si>
    <t>Dani zajmovi neprofitnim organizacijama,građanima i kućanstvima u tuzemstvu</t>
  </si>
  <si>
    <t>Izdaci za dionice i udjele u glavnici</t>
  </si>
  <si>
    <t>Dionice i udjeli u glavnici trgovačkih društva u javnom sketoru</t>
  </si>
  <si>
    <t>UKUPNO PRIMICI</t>
  </si>
  <si>
    <t>8 Primici od financijske imovine i zaduživanja</t>
  </si>
  <si>
    <t>84 Primici od zaduživanja</t>
  </si>
  <si>
    <t xml:space="preserve">UKUPNO IZDACI </t>
  </si>
  <si>
    <t>5 Izdaci za financijsku imovinu i otplate zajmove</t>
  </si>
  <si>
    <t xml:space="preserve">  '53 Izdaci za dionice i udjele u glavnici</t>
  </si>
  <si>
    <t xml:space="preserve">  54 Izdaci za otplatu glavnice prim.kredita i zajmova</t>
  </si>
  <si>
    <t>UKUPNO RASHODI/IZDACI</t>
  </si>
  <si>
    <t>OPĆINSKO VIJEĆE I OPĆINSKI NAČELNIK</t>
  </si>
  <si>
    <t>Glava                                                     00101</t>
  </si>
  <si>
    <t>Program                                                   1001</t>
  </si>
  <si>
    <t>RAD OPĆINSKOG VIJEĆA I OPĆINSKOG NAČELNIKA</t>
  </si>
  <si>
    <t>A 100101</t>
  </si>
  <si>
    <t>REDOVNA DJELATNOST</t>
  </si>
  <si>
    <t>FUNKCIJSKA KLASIFIKACIJA 011</t>
  </si>
  <si>
    <t>IZVRŠNA I ZAKONODAVNA TIJELA</t>
  </si>
  <si>
    <t>3 Rasodi poslovanja</t>
  </si>
  <si>
    <t>311 Plaće (bruto)</t>
  </si>
  <si>
    <t>313 Dorpinosi na plaće</t>
  </si>
  <si>
    <t>321 Naknade troškova zaposlenima</t>
  </si>
  <si>
    <t>322 Rashodi za materijal i energiju</t>
  </si>
  <si>
    <t>323 Rashodi za usluge</t>
  </si>
  <si>
    <t>329 Ostali nespomenuti rashodi</t>
  </si>
  <si>
    <t>363 Pomoći unutar općeg proračuna</t>
  </si>
  <si>
    <t>366 Pomoći proračunskim korisnicima drugih proračuna</t>
  </si>
  <si>
    <t>38 Ostali Rashodi</t>
  </si>
  <si>
    <t>383 Kazne,penali i naknade štete</t>
  </si>
  <si>
    <t>5 Izdaci za financijsku imovinu o otplate zajmova</t>
  </si>
  <si>
    <t>532 Dionice i udjeli u glavnii trgovačkih društava u javnom sketoru</t>
  </si>
  <si>
    <t>A100102 Rad političkih stranaka</t>
  </si>
  <si>
    <t>Funkcijska klasifikacija: 0111 Izvršna i zakonodavna tijela</t>
  </si>
  <si>
    <t>381 Tekuća donacija</t>
  </si>
  <si>
    <t>PROGRAM 1002 PROGRAM UNAPREĐENJA POLJOPRIVREDE I ZAŠTITE ZDRAVLJA</t>
  </si>
  <si>
    <t>A 100201 Sistemska deratizacija</t>
  </si>
  <si>
    <t>Funkcijska klasifikacija: 0660 Ras.vezani za st.i kom. Pogodnosi.koji nisu dr.svrstani</t>
  </si>
  <si>
    <t>323 Rahodi za usluge</t>
  </si>
  <si>
    <t>IZVORI FINANCIRANJA: 05 POMOĆI</t>
  </si>
  <si>
    <t>Funkcijska klasifikacija: 021 Poljoprivreda</t>
  </si>
  <si>
    <t>352 Subvencije trgovačkim dr.poljoprivrednicima i obr.izvan jav.sektora</t>
  </si>
  <si>
    <t>A 100203 Higijeničarska služba i mikročipiranje pasa</t>
  </si>
  <si>
    <t>PROGRAM 1003 PROSTORNO UREĐENJE I UNAPREĐENJE STANOVANJA</t>
  </si>
  <si>
    <t>A100301 Razvoj stanovanja - poticanje rušenja kuća</t>
  </si>
  <si>
    <t>Funkcijska klasifikacija: 1060 Stanovanje</t>
  </si>
  <si>
    <t>IZVOR FINANCIRANJA: 01 OPĆI PRIHODI I PRIMICI</t>
  </si>
  <si>
    <t>37 Nakande građanima i kuć. na temelju osiguranja i dr.nakande</t>
  </si>
  <si>
    <t>372 Ostale naknade građanima i kućanstvima iz proračuna</t>
  </si>
  <si>
    <t>411 Materijalna imovina - prirodna bogastva</t>
  </si>
  <si>
    <t>IZVORI FINANCIRANJA: 07 PRIHODI OD PRODAJE ILI ZAMJENE NEF.IM</t>
  </si>
  <si>
    <t>Funkcijska klasifikacija: 0620 Razvoj zajednice</t>
  </si>
  <si>
    <t>422 Potrojenja i oprema</t>
  </si>
  <si>
    <t>451 Dodatna ulaganja na građevinskim objektima</t>
  </si>
  <si>
    <t>Funkcijska klasifikacija: 0520 Gospodarenje otpadnim vodama</t>
  </si>
  <si>
    <t>386 Kapitalne pomoći</t>
  </si>
  <si>
    <t>IZVORI FINANCIRANJA: 07 PRIHODI OD PRODAJE ILI ZAMJENE NEF.IMOVINE</t>
  </si>
  <si>
    <t>IZVORI FINANCIRANJA: 08 NAMJENSKI PRIMICI</t>
  </si>
  <si>
    <t>421 Građevinski objekti</t>
  </si>
  <si>
    <t>41 Rashodi za nabavu proizvedene dugotrajne imovine</t>
  </si>
  <si>
    <t>412 Nematerijalna imovina</t>
  </si>
  <si>
    <t>IZVOR FINANCIRANJA: 05 POMĆI</t>
  </si>
  <si>
    <t>Razdjel     002 JEDINSTVENI UPRAVNI ODJEL</t>
  </si>
  <si>
    <t>Glava        00201 JEDINSTVENI UPRAVNI ODJEL</t>
  </si>
  <si>
    <t>Program    1004 FINANCIRANJE OSNOVNIH AKTIVNOSTI</t>
  </si>
  <si>
    <t>A 100401 Redovni poslovi</t>
  </si>
  <si>
    <t>Funkcijska klasifikacija: 0131 Opće usluge vezane uz službenike</t>
  </si>
  <si>
    <t>312 Ostali rashodi za zaposlene</t>
  </si>
  <si>
    <t>313 Doprinosi na plaću</t>
  </si>
  <si>
    <t>343 Ostali financijski rashodi</t>
  </si>
  <si>
    <t>422 Postrojenja i oprema</t>
  </si>
  <si>
    <t>311 Plaće bruto</t>
  </si>
  <si>
    <t>312 Doprinosi na plaće</t>
  </si>
  <si>
    <t>Razdjel      003 DRUŠTVENE, SOCIJALNE I DRUGE DJELATNOSTI</t>
  </si>
  <si>
    <t>Glava         00301 DRUŠTVENE, SOCIJALNE I DRUGE DJELATNOSTI</t>
  </si>
  <si>
    <t>Program     1005 OBRAZOVANJE</t>
  </si>
  <si>
    <t>K 100501 Predškolski odgoj</t>
  </si>
  <si>
    <t>Funkcijska klasifikacija: 0911 Predškolsko obrazovanje</t>
  </si>
  <si>
    <t>A 100502 Osnovnoškolsko obrazovanje</t>
  </si>
  <si>
    <t>Funkcijska klasifikacija: 0912 Osnovno obrazovanje</t>
  </si>
  <si>
    <t>366 Pomoći proračunskim korisnicima dr. proračuna</t>
  </si>
  <si>
    <t>A 100503 Učenički i studentski kredit</t>
  </si>
  <si>
    <t>Funkcijska klasifikacija: 0950 Obrazovanje koje se ne može definirati po stupnju</t>
  </si>
  <si>
    <t>Program   1006 SOCIJALNA SKRB</t>
  </si>
  <si>
    <t>A 100601 Nakande za potpore građanima,kućanstvima i udrugama</t>
  </si>
  <si>
    <t>Funkcijska klasifikacija: 1090 Aktivnosti socijalne zaštite koje nisu drugdje svrstane</t>
  </si>
  <si>
    <t>381 Tekuće donaije</t>
  </si>
  <si>
    <t>A 100602 Socijalno humanitarne udruge i programi</t>
  </si>
  <si>
    <t>Funkcijska klasirfikacija: 1090 Aktivnosti socijalne zaštite koje nisu dr.svrstane</t>
  </si>
  <si>
    <t>381 Tekuće donacije</t>
  </si>
  <si>
    <t>313 Doprinosi na plaće</t>
  </si>
  <si>
    <t>368 Pomoći temeljem prijenosa EU</t>
  </si>
  <si>
    <t>Program   1007 ORGANIZACIJA I PROVOĐENJE ZAŠTITE I SPAŠAVANJA</t>
  </si>
  <si>
    <t>A 100701 Civilna zaštita</t>
  </si>
  <si>
    <t>Funkcijska klasifikacija: 0220 Civilna obrana</t>
  </si>
  <si>
    <t>A 100702 HGSS</t>
  </si>
  <si>
    <t>A 100703 Zaštita od požara</t>
  </si>
  <si>
    <t>Funkcijska klasifikacija: 0320 Usluga protupožarne zaštite</t>
  </si>
  <si>
    <t>Program 1008 Razvoj civilnog društva</t>
  </si>
  <si>
    <t>A 100801 Kultura</t>
  </si>
  <si>
    <t>Funkcijska klasifikacija: 0820 Služba kulture</t>
  </si>
  <si>
    <t>Funkcijska klasifikacija: 0810 Službe sporta i kulture</t>
  </si>
  <si>
    <t>Funkcijska klasifikacija: 0840 Religijske i dr. službe zajednice</t>
  </si>
  <si>
    <t>Funkcijska klasifikacija : 0860. Ras za rekreaciju, kulturu i religiju koji nisu dr. svrt</t>
  </si>
  <si>
    <t>Razdjel    004 KOMUNALNO GOSPODARSTVO</t>
  </si>
  <si>
    <t>Glava       00401 KOMUNALNO GOSPODARSTVO</t>
  </si>
  <si>
    <t>Program 1009 ODRŽAVANJE KOMUNALNE INFRASTRUKTURE</t>
  </si>
  <si>
    <t>Program  1009 VLASTITI POGON ZA OBAVLJANJE KOMUNALNE DJELATNOSTI</t>
  </si>
  <si>
    <t>A 100901 Održavanje nerazvrstanih cesta i poljskih putova</t>
  </si>
  <si>
    <t>Funkcijska klasifikacija: 0451 Cestovni promet</t>
  </si>
  <si>
    <t>Funkcijska klasifikacija: 0660 Rashodi vezani za stanovanje i kom.pogodnosti koji nisu drugdje svrstani</t>
  </si>
  <si>
    <t>Funkcijska klasifikacija: 0640 Ulična rasvjeta</t>
  </si>
  <si>
    <t>Program   1010 IZGRADNJA KOMUNALNE INFRASTRUKTURE</t>
  </si>
  <si>
    <t>IZVORI FINANCIRANJA:01 OPĆI PRIHODI I PRIMICI</t>
  </si>
  <si>
    <t>IZVORI FINANCIRANJA: 04 Prihodi za posebne namjene</t>
  </si>
  <si>
    <t>IZVORI FINANCIRANJA: 07 PRIHODI OD PRODAJE ILI ZAMJENE</t>
  </si>
  <si>
    <t xml:space="preserve">Funkcijska klasifikacija: </t>
  </si>
  <si>
    <t>K 100303 Otkup zemljišta</t>
  </si>
  <si>
    <t>K 100304 Opremanje i uređenje društvenih i drugih objekata</t>
  </si>
  <si>
    <t>A 100802 Rekonstrukcija postojećeg spomenika</t>
  </si>
  <si>
    <t>A 100803 Sport i rekreacija</t>
  </si>
  <si>
    <t>A 100804 Ostale udruge, zajednice i društva</t>
  </si>
  <si>
    <t xml:space="preserve">IZVORI FINANCIRANJA: 05 POMOĆI </t>
  </si>
  <si>
    <t>32 Rashodi za materijal i energiju</t>
  </si>
  <si>
    <t>Funkcijsk klasifikacija:0620 Razvoj zajednice</t>
  </si>
  <si>
    <t>K1001005 Izgradnja  nove staze Groblje</t>
  </si>
  <si>
    <t xml:space="preserve">   Tablica 7.: Rashodi i izdaci Proračuna po programskoj klasifikaciji izvršeni su kako slijedi:</t>
  </si>
  <si>
    <t>Tablica 5. Primici i izdaci prema izvorima financiranja izvršeni su kako slijedi:</t>
  </si>
  <si>
    <t xml:space="preserve"> RAČUN FINANCIRANJA</t>
  </si>
  <si>
    <t>Tablica 4. Primici i izdaci prema ekonomskoj klasifikaciji izvršeni su kako slijedi:</t>
  </si>
  <si>
    <t>Tablica 3: Rashodi i izdaci prema funkcijskoj klasifikaciji izvršeni su kao slijedi:</t>
  </si>
  <si>
    <t>Tablica 2: Prihodi i primici i rashodi i izdaci prema izvorima financiranja izvršeni su kako slijedi:</t>
  </si>
  <si>
    <t>Tablica 1.: Prihodi i rashodi prema ekonomskoj klasifikaciji izvršeni su kako slijedi:</t>
  </si>
  <si>
    <t>Članak 1.</t>
  </si>
  <si>
    <t>IZVORI FINANCIRANJA:  05 POMOĆI</t>
  </si>
  <si>
    <t>A 100104 Izbori</t>
  </si>
  <si>
    <t>Proračun 2025.</t>
  </si>
  <si>
    <t>Projekcija 2027.</t>
  </si>
  <si>
    <t>0435 Gorivo i energija</t>
  </si>
  <si>
    <t>07 Zdrastvo</t>
  </si>
  <si>
    <t>0760 Poslovi u usluge zdrastva koji nisu dr. svrstani</t>
  </si>
  <si>
    <t>A 100204 Zdrastvo</t>
  </si>
  <si>
    <t>Funkcijska klasifikacija: 0760 Ras.vezani za usluge i poslove zdrastva</t>
  </si>
  <si>
    <t>A100302 Ishođenje građevinske dozvole - Lovački dom</t>
  </si>
  <si>
    <t>K 100305 Poboljšanje vodnokomunalne infrastrukture aglomeracije Koprivnica</t>
  </si>
  <si>
    <t>542 Otplata primljenih glavnica</t>
  </si>
  <si>
    <t>54221 Otplata primljenih glavnica-kratkoročni</t>
  </si>
  <si>
    <r>
      <rPr>
        <b/>
        <sz val="14"/>
        <rFont val="Arial"/>
        <family val="2"/>
        <charset val="238"/>
      </rPr>
      <t>Razdjel</t>
    </r>
    <r>
      <rPr>
        <b/>
        <sz val="14"/>
        <color rgb="FF9933FF"/>
        <rFont val="Arial"/>
        <family val="2"/>
        <charset val="238"/>
      </rPr>
      <t xml:space="preserve">                                                    </t>
    </r>
    <r>
      <rPr>
        <b/>
        <sz val="14"/>
        <rFont val="Arial"/>
        <family val="2"/>
        <charset val="238"/>
      </rPr>
      <t>001</t>
    </r>
  </si>
  <si>
    <t>K 101001 Izgradnja biciklističko - pješačke staze u naselju  Drnje/Botovo</t>
  </si>
  <si>
    <t>K 1001002 Sanacija nerazvrstane ceste Ulice braće Radić</t>
  </si>
  <si>
    <t>K 1001003 Sanacija i modernizacija 1. faze Dravske ulice i odvojaka Stjepana Pašice</t>
  </si>
  <si>
    <t>BR. RAČUNA</t>
  </si>
  <si>
    <t>312 Ostali nespomenuti rahodi za zaposlene</t>
  </si>
  <si>
    <t>5422 Otplata primljenih glavnica</t>
  </si>
  <si>
    <t>A 100103 Proslave i manifestacije Općine Drnje</t>
  </si>
  <si>
    <t>K 100306 Energetska obnova zgrade javnog sektora</t>
  </si>
  <si>
    <t>54222 Otplata primljenih glavnica-dugoročni</t>
  </si>
  <si>
    <t>K 1001006 Sanacija i modernizacija cesta</t>
  </si>
  <si>
    <t>54221 Otplata primljenih glavnica</t>
  </si>
  <si>
    <t>K 101007 Izgradnja biciklističko - pješačke staze u naselju Torčec - Podravska ulica</t>
  </si>
  <si>
    <t>Otplata glavnice primljenih kredita i zajmova od kreditnih i ostalih financijskih institucija u javnog sektora</t>
  </si>
  <si>
    <t>Otplata glavnice primljenih kredita od tuzmenih kreditnih institucijau  javnog sektora - dugoročni</t>
  </si>
  <si>
    <t>Otplata glavnice primljenih kredita od tuzmenih kreditnih institucijau  javnog sektora - kratkoročni</t>
  </si>
  <si>
    <t>III. ZAVRŠNA ODREDBA</t>
  </si>
  <si>
    <t>Članak 4.</t>
  </si>
  <si>
    <t>OPĆINSKO VIJEĆE OPĆINE DRNJE</t>
  </si>
  <si>
    <t>PREDSJEDNIK:</t>
  </si>
  <si>
    <t>Goran Kolarek</t>
  </si>
  <si>
    <t xml:space="preserve"> PRORAČUN OPĆINE DRNJE ZA 2025. I PROJEKCIJA ZA 2026. I 2027. GODINU</t>
  </si>
  <si>
    <t>UKUPNO</t>
  </si>
  <si>
    <t>JEDINSTVENI UPRAVNI ODJEL</t>
  </si>
  <si>
    <t>DRUŠTVENE,SOCIJALNE I DR.DJELATNOSI</t>
  </si>
  <si>
    <t>KOMUNALNO GOSPODARSTVO</t>
  </si>
  <si>
    <t xml:space="preserve">    Članak 2.</t>
  </si>
  <si>
    <t>Tablica 6. Organizacijska klasifikacija</t>
  </si>
  <si>
    <t>54222 Otplata primljenih glavnica</t>
  </si>
  <si>
    <t>IZVRŠENJE PRORAČUNA 2024</t>
  </si>
  <si>
    <t>PLAN PRORAČUNA 2025</t>
  </si>
  <si>
    <t>PRORAČUN 2026.</t>
  </si>
  <si>
    <t>PROJEKCIJA PRORAČUNA 2027.</t>
  </si>
  <si>
    <t>PROJEKCIJA PRORAČUNA 2028.</t>
  </si>
  <si>
    <t>IZVRŠENJE 2024.</t>
  </si>
  <si>
    <t>PLAN PRORČUNA 2025.</t>
  </si>
  <si>
    <t>Proračun 2026.</t>
  </si>
  <si>
    <t>PROJEKCIJA 2027.</t>
  </si>
  <si>
    <t>PROJEKCIJA 2028.</t>
  </si>
  <si>
    <t>Izvršenje 2024.</t>
  </si>
  <si>
    <t>Projekcija 2028.</t>
  </si>
  <si>
    <t>PLAN PRORAČUNA 2025.</t>
  </si>
  <si>
    <t>426 Nematerijalna proizvedena imovina</t>
  </si>
  <si>
    <t>K 100307 Projektne dokumentacije</t>
  </si>
  <si>
    <t>K 100308 Sportska infrastruktura</t>
  </si>
  <si>
    <t>K 100309 Školsko igralište i parkiralište</t>
  </si>
  <si>
    <t>IZVORI FINANCIRANJA: 08  NAMJENSKI PRIMICI</t>
  </si>
  <si>
    <t>51 Izdaci za dane zajmove i depozite</t>
  </si>
  <si>
    <t>518 Izdaci za depozite i jamčevne pologe</t>
  </si>
  <si>
    <t>K 100310 Rekonstrukcija krovišta mrtvačnice u Torčecu</t>
  </si>
  <si>
    <t>K 100311 Adaptacija Doma Zdravlja</t>
  </si>
  <si>
    <t>K 100313 I. Faza rekonstrukcije zgrade javne namjene</t>
  </si>
  <si>
    <t>K 100314  Centar za ravoj i
unapređenje poljoprivrede</t>
  </si>
  <si>
    <t>K 100304 Energetska obnova zgrade općine</t>
  </si>
  <si>
    <t>A 100315 Rekonstrukcija grijanja u Društvenom domu Drnje</t>
  </si>
  <si>
    <t>K 100316 Energetska obnova zgrade Ribičkog doma Torčec</t>
  </si>
  <si>
    <t>IZVORI FINANCIRANJA:  01 OPĆI PRIHODI I PRIMICI</t>
  </si>
  <si>
    <t xml:space="preserve">A 100204 Potpora male vrijednosti poljoprivrednicima na području Općine Drnje kao pomoć za ublažavanjeposljedica prirodne nepogode suše za 2024. godinu </t>
  </si>
  <si>
    <t>383 Kazne, penali i naknade štete</t>
  </si>
  <si>
    <t>A 100317 Rekonstrukcija grijanja u Društvenom domu Torčec</t>
  </si>
  <si>
    <t>A 100319 Izrada evidencije nekretnina za Općinu Drnje</t>
  </si>
  <si>
    <t>K 100320 Rekonstrukcija gospodarske i društvene zgrade Trg kralja Tomislava 27</t>
  </si>
  <si>
    <t>A 100503 Nabava i postavljanje rasvjetnih tijela na školskom igralištu</t>
  </si>
  <si>
    <t>A 100504 Sanacija poda u školi u Drnju</t>
  </si>
  <si>
    <t>A 100505 Nabava opreme za Dječji vrtić Igra</t>
  </si>
  <si>
    <t>A 100506 Nabava opreme za vanjski prostor dječjeg vrtića u Drnju</t>
  </si>
  <si>
    <t>A 100507 Soboslikarski radovi u Područnoj školi Torčec</t>
  </si>
  <si>
    <t>A 100604 Sufinanciranje rada lječnika</t>
  </si>
  <si>
    <t>K 101008 Izgradnja biciklističko  pješačke staze u ulici Pemija u Drnju</t>
  </si>
  <si>
    <t>K 101011 Izgradnja građevine javne i društvene namjene(Ribički dom) sa sportskim terenima i uređenje okoliša</t>
  </si>
  <si>
    <t>K 101012 Izgradnja rekreativnog-turističkog centra u Torčecu</t>
  </si>
  <si>
    <t>K 101014 Nabava uređaja javne namjene - postavljanje slavinana na području parka u mjestu Drnje</t>
  </si>
  <si>
    <t>K 101015 Modernizacija puta u Jagnjedik</t>
  </si>
  <si>
    <t>K 101016 Modernizacija nerazvrstane ceste - Prvomajska ulica u naselju Botovo</t>
  </si>
  <si>
    <t>K 101017 Modernizacija i rekonstrukcija centra Trg kralja Tomislava u naselju Drnje</t>
  </si>
  <si>
    <t>IZVORI FINANCIRANJA: 11 OPĆI PRIHODI I PRIMICI</t>
  </si>
  <si>
    <t>IZVORI FINANCIRANJA: 52 OSTALE POMOĆI</t>
  </si>
  <si>
    <t>IZVORI FINANCIRANJA: 5O POMOĆI IZ DRŽAVNOG PRORAČUNA</t>
  </si>
  <si>
    <t>IZVORI FINANCIRANJA: 71 PRIHODI OD PRODAJE</t>
  </si>
  <si>
    <t>IZVORI FINANCIRANJA: 50 POMOĆI IZ DRŽAVNOG PRORAČUNA</t>
  </si>
  <si>
    <t>IZVORI FINANCIRANJA: 810 OSTALI</t>
  </si>
  <si>
    <t>IZVORI FINANCIRANAJ: 52 OSTALE POMOĆI</t>
  </si>
  <si>
    <t>IZVORI FINANIRANJA: 5O POMOĆI IZ DRŽAVNOG PRORAČUNA</t>
  </si>
  <si>
    <t>IZVORI FINANCIRANJA: 5012 NACIONALNO SUFINANCIRANJE EU PROJEKATA</t>
  </si>
  <si>
    <t>IZVORI FINANCIRANJA: 81NAMJENSKI PRIMICI OD ZADUŽIVANJA</t>
  </si>
  <si>
    <t>IZVORI FINANCIRANJA: 5011 POMOĆI IZ DRŽAVNOG PRORAČUNA KROZ OPĆE PRIHODE I PRIMITKE</t>
  </si>
  <si>
    <t>IZVORI FINANCIRANJA: 41 PRIHODI OD KOMUNALNE NAKNADE I KOMUNALNOG DOPRINOSA</t>
  </si>
  <si>
    <t>IZVORI FINANCIRANJA: 43 OSTALI PRIHODI ZA POSEBNE NAMJENE</t>
  </si>
  <si>
    <t>IZVORI FINANCIRANJE: 5012 POMOĆI IZ DRŽAVNOG KROZ NACIONALNO SUFINANCIRANJE EU PROJEKTA</t>
  </si>
  <si>
    <t>IZVOR FINANCIRANJA: 52 OSTALE POMOĆI</t>
  </si>
  <si>
    <t>IZVORI FINANCIRANJA: 81 NAMJENSKI PRIMICI OD ZADUŽIVANJA</t>
  </si>
  <si>
    <t>IZVORI FINANCIRANJA:  50 POMOĆI IZ DRŽAVNOG PRORAČUNA</t>
  </si>
  <si>
    <t xml:space="preserve">IZVORI FINANCIRANJA:5012 </t>
  </si>
  <si>
    <t>IZVOR FINANCIRANJA: 50 POMOĆI IZ DRŽAVNOG PRORAČUNA</t>
  </si>
  <si>
    <t>IZVORI FINANCIRANJA:08 NAMJENSKI PRIMICI</t>
  </si>
  <si>
    <t>IZVOR FINANCIRANJA: 11 OPĆI PRIHODI I PRIMICI</t>
  </si>
  <si>
    <t>K 101009 Izgradnju biciklističko-pješačke staze u Kolodvorskoj ulici - Drnje/Torčec</t>
  </si>
  <si>
    <t>11 OPĆI PRIHODI I PRIMICI</t>
  </si>
  <si>
    <t>43 OSTALI PRIHODI ZA POSEBNE NAMJENE</t>
  </si>
  <si>
    <t>50 POMOĆI IZ DRŽAVNOG PRORAČUNA</t>
  </si>
  <si>
    <t>52 OSTALE POMOĆI</t>
  </si>
  <si>
    <t>A 100603 Projekt "Zaposli i pomozi" 2</t>
  </si>
  <si>
    <t>K 101018 Modernizacija ulice Braće Radić Torčec</t>
  </si>
  <si>
    <t>K 101018 Modernizacija djela ulice Braće Mesarića Botovo</t>
  </si>
  <si>
    <t>A 100902 Opostavljanje novog prometnog ogledala</t>
  </si>
  <si>
    <t>A 100903 Postavljanje svjetlosno-prometnog znaka za za obilježavanje pješačkog prijelaza</t>
  </si>
  <si>
    <t>A100904 Javne prometne površine na kojima nije dopušten promet motornim vozilima</t>
  </si>
  <si>
    <t>A100905 Održavanje građevina, javne odvodnje oborinskih voda</t>
  </si>
  <si>
    <t>A 100906 Održavanje javnih zelenih površina</t>
  </si>
  <si>
    <t>Jamčevni polog</t>
  </si>
  <si>
    <t>Izdaci za jamčevne pologe</t>
  </si>
  <si>
    <t>41 PRIHODI OD KOMUNALNE NAKNADE I KOMUNALNOG DOPRINOSA</t>
  </si>
  <si>
    <t>81 NAMJENSKI PRIMICI OD ZADUŽIVANJA</t>
  </si>
  <si>
    <t>A 100508 Pomoći za održavanja školskih objekata</t>
  </si>
  <si>
    <t>81 PRIMICI OD ZADUŽIVANJA</t>
  </si>
  <si>
    <t>05 POMOĆI</t>
  </si>
  <si>
    <t>50 POMOĆI OD DRŽAVE</t>
  </si>
  <si>
    <t>Proračun Općine Drnje za 2026. godinu (u daljnjem tekstu: Proračun) i projekcije za 2027. i 2028. godinu sastoje se od:</t>
  </si>
  <si>
    <t>-</t>
  </si>
  <si>
    <t>A 100202 Subvencija i edukacija  poljoprivrednicima</t>
  </si>
  <si>
    <r>
      <rPr>
        <b/>
        <sz val="11"/>
        <color theme="0"/>
        <rFont val="Arial"/>
        <family val="2"/>
        <charset val="238"/>
      </rPr>
      <t>.</t>
    </r>
    <r>
      <rPr>
        <b/>
        <sz val="11"/>
        <color rgb="FFC00000"/>
        <rFont val="Arial"/>
        <family val="2"/>
        <charset val="238"/>
      </rPr>
      <t>001</t>
    </r>
  </si>
  <si>
    <r>
      <rPr>
        <b/>
        <sz val="11"/>
        <color theme="0"/>
        <rFont val="Arial"/>
        <family val="2"/>
        <charset val="238"/>
      </rPr>
      <t>.</t>
    </r>
    <r>
      <rPr>
        <b/>
        <sz val="11"/>
        <color theme="9" tint="-0.499984740745262"/>
        <rFont val="Arial"/>
        <family val="2"/>
        <charset val="238"/>
      </rPr>
      <t>00101</t>
    </r>
  </si>
  <si>
    <r>
      <t>.</t>
    </r>
    <r>
      <rPr>
        <b/>
        <sz val="11"/>
        <color rgb="FFC00000"/>
        <rFont val="Arial"/>
        <family val="2"/>
        <charset val="238"/>
      </rPr>
      <t>002</t>
    </r>
  </si>
  <si>
    <r>
      <t>.</t>
    </r>
    <r>
      <rPr>
        <b/>
        <sz val="11"/>
        <color theme="9" tint="-0.499984740745262"/>
        <rFont val="Arial"/>
        <family val="2"/>
        <charset val="238"/>
      </rPr>
      <t>00201</t>
    </r>
  </si>
  <si>
    <r>
      <rPr>
        <b/>
        <sz val="11"/>
        <color theme="0"/>
        <rFont val="Arial"/>
        <family val="2"/>
        <charset val="238"/>
      </rPr>
      <t>.</t>
    </r>
    <r>
      <rPr>
        <b/>
        <sz val="11"/>
        <color rgb="FFC00000"/>
        <rFont val="Arial"/>
        <family val="2"/>
        <charset val="238"/>
      </rPr>
      <t>003</t>
    </r>
  </si>
  <si>
    <r>
      <t>.</t>
    </r>
    <r>
      <rPr>
        <b/>
        <sz val="11"/>
        <color theme="9" tint="-0.499984740745262"/>
        <rFont val="Arial"/>
        <family val="2"/>
        <charset val="238"/>
      </rPr>
      <t>00301</t>
    </r>
  </si>
  <si>
    <r>
      <t>.</t>
    </r>
    <r>
      <rPr>
        <b/>
        <sz val="11"/>
        <color rgb="FFC00000"/>
        <rFont val="Arial"/>
        <family val="2"/>
        <charset val="238"/>
      </rPr>
      <t>004</t>
    </r>
  </si>
  <si>
    <r>
      <rPr>
        <sz val="11"/>
        <color theme="0"/>
        <rFont val="Arial"/>
        <family val="2"/>
        <charset val="238"/>
      </rPr>
      <t>.</t>
    </r>
    <r>
      <rPr>
        <b/>
        <sz val="11"/>
        <color theme="9" tint="-0.499984740745262"/>
        <rFont val="Arial"/>
        <family val="2"/>
        <charset val="238"/>
      </rPr>
      <t>00401</t>
    </r>
  </si>
  <si>
    <t>Prihodi i rashodi, te primici i izdaci po ekonomskoj klasifikaciji utvrđuju se u Računu prihoda i rashoda i Računu financiranja u Proračunu i projekcijama za 2025. i 2026. godinu, kako slijedi:</t>
  </si>
  <si>
    <t>Proračun Općine Drnje za 2026. godinu i projekcije za 2027. i 2028. godinu objavit će se u "Službenom glasniku Koprivničko-križevačke županije", a stupa na snagu 1.siječnja 2026. godine.</t>
  </si>
  <si>
    <t>A 100205 Očuvanje pčelinjeg fonda</t>
  </si>
  <si>
    <t>A100907 Održavanje građevina, uređaja i predmeta javne namjene</t>
  </si>
  <si>
    <t>A 100908 Nabava klupa za park i groblje na području Općine Drnje</t>
  </si>
  <si>
    <t>A 100909 Održavanje groblja</t>
  </si>
  <si>
    <t>A 1009010 Održavanje čistoće javnih površina</t>
  </si>
  <si>
    <t>A 100911 Nabava i postavljanje koševa u ulici Pemija,Drnje</t>
  </si>
  <si>
    <t>A100912 Uređenje mrtvačnice</t>
  </si>
  <si>
    <t>A100913 Hortikulturno uređenje groblja</t>
  </si>
  <si>
    <t>A 100914 Održavanje i potrošnja i javne rasvjete</t>
  </si>
  <si>
    <t>A 100915 Nabava i ugradnja novih rasvjetnih tijela ulica Braće Radića Drnje</t>
  </si>
  <si>
    <t>A100916 Održavanje građevina, javne odvodnje oborinskih voda</t>
  </si>
  <si>
    <t>A100917 Spajanje javnih objekata na kanalizacijsku mrežu</t>
  </si>
  <si>
    <t>A100918 Nabava i postavljanje božićne dekoracije</t>
  </si>
  <si>
    <t>Drnje, 05. prosinca 2025.</t>
  </si>
  <si>
    <t>KLASA: 400-02/25-01/06</t>
  </si>
  <si>
    <t>URBROJ: 2137-4-25-3</t>
  </si>
  <si>
    <t>Na temelju članka 42. Zakona o proračunu ("Narodne novine" broj 144/21) i članka 30. Statuta Općine Drnje ("Službeni glasnik Koprivničko-križevačke županije" broj 5/14, 3/18, 5/20,</t>
  </si>
  <si>
    <t>4/21. i 9/21. - pročišćeni tekst) Općinsko vijeće Općine Drnje na 4. sjednici održanoj 5. prosinca 2025., donijelo je</t>
  </si>
  <si>
    <t xml:space="preserve">Izvršenje rashoda i izdataka Proračuna po organizacijskoj klasifikaciji (Tablica 6.) te po </t>
  </si>
  <si>
    <t>programskoj klasifikaciji (Tablica 7.) je sljedeće:</t>
  </si>
  <si>
    <t>Ukupni rashodi i izdaci u svoti 3.155.981,33 eura iskazani u Proračunu, raspoređuju se po nositeljima, korisnicima i programima u Posebnom dijelu Proračuna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</si>
</sst>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"/>
    <numFmt numFmtId="165" formatCode="[$-41A]General"/>
  </numFmts>
  <fonts count="6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rgb="FF9933FF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14"/>
      <color rgb="FFC00000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9" tint="-0.499984740745262"/>
      <name val="Arial"/>
      <family val="2"/>
      <charset val="238"/>
    </font>
    <font>
      <b/>
      <sz val="14"/>
      <color theme="9" tint="-0.499984740745262"/>
      <name val="Calibri"/>
      <family val="2"/>
      <charset val="238"/>
      <scheme val="minor"/>
    </font>
    <font>
      <i/>
      <sz val="14"/>
      <name val="Arial"/>
      <family val="2"/>
      <charset val="238"/>
    </font>
    <font>
      <b/>
      <i/>
      <sz val="14"/>
      <color rgb="FFC00000"/>
      <name val="Arial"/>
      <family val="2"/>
      <charset val="238"/>
    </font>
    <font>
      <b/>
      <i/>
      <sz val="14"/>
      <color theme="9" tint="-0.499984740745262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9" tint="-0.249977111117893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b/>
      <sz val="11"/>
      <color theme="8" tint="-0.249977111117893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1"/>
      <color theme="9" tint="-0.499984740745262"/>
      <name val="Arial"/>
      <family val="2"/>
      <charset val="238"/>
    </font>
    <font>
      <sz val="11"/>
      <color theme="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i/>
      <sz val="16"/>
      <name val="Arial"/>
      <family val="2"/>
      <charset val="238"/>
    </font>
    <font>
      <i/>
      <sz val="16"/>
      <color indexed="8"/>
      <name val="Arial"/>
      <family val="2"/>
      <charset val="238"/>
    </font>
    <font>
      <i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6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165" fontId="6" fillId="0" borderId="0" applyBorder="0" applyProtection="0"/>
  </cellStyleXfs>
  <cellXfs count="444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0" fillId="0" borderId="0" xfId="0" applyNumberFormat="1"/>
    <xf numFmtId="164" fontId="0" fillId="0" borderId="0" xfId="0" applyNumberFormat="1"/>
    <xf numFmtId="4" fontId="0" fillId="0" borderId="9" xfId="0" applyNumberFormat="1" applyBorder="1"/>
    <xf numFmtId="4" fontId="1" fillId="13" borderId="3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4" fontId="1" fillId="10" borderId="3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4" fontId="1" fillId="11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/>
    </xf>
    <xf numFmtId="4" fontId="9" fillId="6" borderId="3" xfId="0" applyNumberFormat="1" applyFont="1" applyFill="1" applyBorder="1" applyAlignment="1">
      <alignment horizontal="center" vertical="center"/>
    </xf>
    <xf numFmtId="164" fontId="1" fillId="9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164" fontId="1" fillId="10" borderId="3" xfId="0" applyNumberFormat="1" applyFont="1" applyFill="1" applyBorder="1" applyAlignment="1">
      <alignment horizontal="center" vertical="center"/>
    </xf>
    <xf numFmtId="164" fontId="1" fillId="8" borderId="3" xfId="0" applyNumberFormat="1" applyFont="1" applyFill="1" applyBorder="1" applyAlignment="1">
      <alignment horizontal="center" vertical="center"/>
    </xf>
    <xf numFmtId="4" fontId="9" fillId="8" borderId="3" xfId="0" applyNumberFormat="1" applyFont="1" applyFill="1" applyBorder="1" applyAlignment="1">
      <alignment horizontal="center" vertical="center"/>
    </xf>
    <xf numFmtId="4" fontId="1" fillId="12" borderId="3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 inden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horizontal="left" vertical="center"/>
    </xf>
    <xf numFmtId="0" fontId="13" fillId="8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7" fillId="0" borderId="0" xfId="0" applyFont="1"/>
    <xf numFmtId="4" fontId="9" fillId="3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7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left" vertical="center" wrapText="1" indent="1"/>
    </xf>
    <xf numFmtId="0" fontId="23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 indent="1"/>
    </xf>
    <xf numFmtId="4" fontId="21" fillId="2" borderId="3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center" wrapText="1" indent="1"/>
    </xf>
    <xf numFmtId="0" fontId="26" fillId="2" borderId="3" xfId="0" applyFont="1" applyFill="1" applyBorder="1" applyAlignment="1">
      <alignment horizontal="left" vertical="center" wrapText="1" indent="1"/>
    </xf>
    <xf numFmtId="0" fontId="27" fillId="2" borderId="3" xfId="0" applyFont="1" applyFill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indent="1"/>
    </xf>
    <xf numFmtId="0" fontId="28" fillId="2" borderId="3" xfId="0" quotePrefix="1" applyFont="1" applyFill="1" applyBorder="1" applyAlignment="1">
      <alignment horizontal="left" vertical="center" wrapText="1" indent="1"/>
    </xf>
    <xf numFmtId="0" fontId="28" fillId="2" borderId="3" xfId="0" applyFont="1" applyFill="1" applyBorder="1" applyAlignment="1">
      <alignment horizontal="left" vertical="center" wrapText="1" indent="1"/>
    </xf>
    <xf numFmtId="0" fontId="28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indent="1"/>
    </xf>
    <xf numFmtId="0" fontId="23" fillId="2" borderId="3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/>
    </xf>
    <xf numFmtId="0" fontId="18" fillId="2" borderId="3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wrapText="1"/>
    </xf>
    <xf numFmtId="0" fontId="1" fillId="0" borderId="2" xfId="0" quotePrefix="1" applyFont="1" applyBorder="1" applyAlignment="1">
      <alignment horizontal="left" wrapText="1"/>
    </xf>
    <xf numFmtId="0" fontId="1" fillId="0" borderId="2" xfId="0" quotePrefix="1" applyFont="1" applyBorder="1" applyAlignment="1">
      <alignment horizontal="center" wrapText="1"/>
    </xf>
    <xf numFmtId="0" fontId="1" fillId="0" borderId="2" xfId="0" quotePrefix="1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2" fillId="0" borderId="0" xfId="0" applyFont="1"/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11" fillId="8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6" borderId="3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/>
    </xf>
    <xf numFmtId="165" fontId="32" fillId="0" borderId="0" xfId="2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4" fontId="33" fillId="0" borderId="0" xfId="0" applyNumberFormat="1" applyFont="1"/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right" wrapText="1"/>
    </xf>
    <xf numFmtId="4" fontId="11" fillId="0" borderId="0" xfId="0" quotePrefix="1" applyNumberFormat="1" applyFont="1" applyAlignment="1">
      <alignment horizontal="right"/>
    </xf>
    <xf numFmtId="4" fontId="30" fillId="0" borderId="0" xfId="1" applyNumberFormat="1" applyFont="1" applyBorder="1" applyAlignment="1">
      <alignment horizontal="center"/>
    </xf>
    <xf numFmtId="4" fontId="22" fillId="0" borderId="0" xfId="1" applyNumberFormat="1" applyFont="1" applyBorder="1" applyAlignment="1">
      <alignment horizontal="center"/>
    </xf>
    <xf numFmtId="4" fontId="10" fillId="0" borderId="0" xfId="1" applyNumberFormat="1" applyFont="1" applyBorder="1" applyAlignment="1">
      <alignment horizontal="center"/>
    </xf>
    <xf numFmtId="4" fontId="7" fillId="0" borderId="0" xfId="1" applyNumberFormat="1" applyFont="1" applyBorder="1" applyAlignment="1">
      <alignment horizontal="center"/>
    </xf>
    <xf numFmtId="4" fontId="8" fillId="0" borderId="0" xfId="1" applyNumberFormat="1" applyFont="1" applyBorder="1" applyAlignment="1">
      <alignment horizontal="center"/>
    </xf>
    <xf numFmtId="4" fontId="20" fillId="0" borderId="0" xfId="1" applyNumberFormat="1" applyFont="1" applyBorder="1" applyAlignment="1">
      <alignment horizontal="center"/>
    </xf>
    <xf numFmtId="4" fontId="24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4" fontId="30" fillId="0" borderId="0" xfId="1" applyNumberFormat="1" applyFont="1" applyFill="1" applyBorder="1" applyAlignment="1">
      <alignment horizontal="center"/>
    </xf>
    <xf numFmtId="4" fontId="22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4" fontId="8" fillId="0" borderId="0" xfId="1" applyNumberFormat="1" applyFont="1" applyFill="1" applyBorder="1" applyAlignment="1">
      <alignment horizontal="center"/>
    </xf>
    <xf numFmtId="4" fontId="20" fillId="0" borderId="0" xfId="1" applyNumberFormat="1" applyFont="1" applyFill="1" applyBorder="1" applyAlignment="1">
      <alignment horizontal="center"/>
    </xf>
    <xf numFmtId="4" fontId="24" fillId="0" borderId="0" xfId="1" applyNumberFormat="1" applyFont="1" applyFill="1" applyBorder="1" applyAlignment="1">
      <alignment horizontal="center"/>
    </xf>
    <xf numFmtId="4" fontId="17" fillId="0" borderId="3" xfId="1" applyNumberFormat="1" applyFont="1" applyBorder="1" applyAlignment="1">
      <alignment horizontal="center" vertical="center"/>
    </xf>
    <xf numFmtId="4" fontId="29" fillId="2" borderId="3" xfId="1" applyNumberFormat="1" applyFont="1" applyFill="1" applyBorder="1" applyAlignment="1">
      <alignment horizontal="center" vertical="center"/>
    </xf>
    <xf numFmtId="4" fontId="21" fillId="2" borderId="3" xfId="1" applyNumberFormat="1" applyFont="1" applyFill="1" applyBorder="1" applyAlignment="1">
      <alignment horizontal="center" vertical="center"/>
    </xf>
    <xf numFmtId="4" fontId="11" fillId="2" borderId="3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7" fillId="2" borderId="3" xfId="1" applyNumberFormat="1" applyFont="1" applyFill="1" applyBorder="1" applyAlignment="1">
      <alignment horizontal="center" vertical="center"/>
    </xf>
    <xf numFmtId="4" fontId="12" fillId="2" borderId="3" xfId="1" applyNumberFormat="1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4" fontId="19" fillId="2" borderId="3" xfId="1" applyNumberFormat="1" applyFont="1" applyFill="1" applyBorder="1" applyAlignment="1">
      <alignment horizontal="center" vertical="center"/>
    </xf>
    <xf numFmtId="4" fontId="23" fillId="2" borderId="3" xfId="1" applyNumberFormat="1" applyFont="1" applyFill="1" applyBorder="1" applyAlignment="1">
      <alignment horizontal="center" vertical="center"/>
    </xf>
    <xf numFmtId="4" fontId="29" fillId="0" borderId="3" xfId="1" applyNumberFormat="1" applyFont="1" applyBorder="1" applyAlignment="1">
      <alignment horizontal="center" vertical="center"/>
    </xf>
    <xf numFmtId="4" fontId="21" fillId="0" borderId="3" xfId="1" applyNumberFormat="1" applyFont="1" applyBorder="1" applyAlignment="1">
      <alignment horizontal="center" vertical="center"/>
    </xf>
    <xf numFmtId="4" fontId="11" fillId="0" borderId="3" xfId="1" applyNumberFormat="1" applyFont="1" applyBorder="1" applyAlignment="1">
      <alignment horizontal="center" vertical="center"/>
    </xf>
    <xf numFmtId="4" fontId="9" fillId="0" borderId="3" xfId="1" applyNumberFormat="1" applyFont="1" applyBorder="1" applyAlignment="1">
      <alignment horizontal="center" vertical="center"/>
    </xf>
    <xf numFmtId="4" fontId="19" fillId="0" borderId="3" xfId="1" applyNumberFormat="1" applyFont="1" applyBorder="1" applyAlignment="1">
      <alignment horizontal="center" vertical="center"/>
    </xf>
    <xf numFmtId="4" fontId="23" fillId="0" borderId="3" xfId="1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165" fontId="32" fillId="0" borderId="0" xfId="2" applyFont="1"/>
    <xf numFmtId="4" fontId="19" fillId="2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4" fontId="17" fillId="0" borderId="0" xfId="0" applyNumberFormat="1" applyFont="1"/>
    <xf numFmtId="0" fontId="32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4" fontId="21" fillId="0" borderId="0" xfId="0" applyNumberFormat="1" applyFont="1"/>
    <xf numFmtId="4" fontId="2" fillId="0" borderId="0" xfId="0" applyNumberFormat="1" applyFont="1" applyAlignment="1">
      <alignment vertical="center"/>
    </xf>
    <xf numFmtId="4" fontId="17" fillId="6" borderId="3" xfId="0" applyNumberFormat="1" applyFont="1" applyFill="1" applyBorder="1" applyAlignment="1">
      <alignment horizontal="center" vertical="center"/>
    </xf>
    <xf numFmtId="4" fontId="17" fillId="3" borderId="3" xfId="0" applyNumberFormat="1" applyFont="1" applyFill="1" applyBorder="1" applyAlignment="1">
      <alignment horizontal="center" vertical="center"/>
    </xf>
    <xf numFmtId="4" fontId="9" fillId="11" borderId="3" xfId="0" applyNumberFormat="1" applyFont="1" applyFill="1" applyBorder="1" applyAlignment="1">
      <alignment horizontal="center" vertical="center"/>
    </xf>
    <xf numFmtId="4" fontId="17" fillId="8" borderId="3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vertical="center"/>
    </xf>
    <xf numFmtId="0" fontId="35" fillId="0" borderId="0" xfId="0" applyFont="1"/>
    <xf numFmtId="4" fontId="9" fillId="0" borderId="3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36" fillId="0" borderId="0" xfId="0" applyFont="1"/>
    <xf numFmtId="4" fontId="35" fillId="0" borderId="3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wrapText="1"/>
    </xf>
    <xf numFmtId="0" fontId="12" fillId="3" borderId="2" xfId="0" applyFont="1" applyFill="1" applyBorder="1" applyAlignment="1">
      <alignment vertical="center"/>
    </xf>
    <xf numFmtId="165" fontId="32" fillId="0" borderId="0" xfId="2" applyFont="1" applyAlignment="1">
      <alignment horizontal="center"/>
    </xf>
    <xf numFmtId="0" fontId="9" fillId="0" borderId="0" xfId="0" applyFont="1" applyAlignment="1">
      <alignment horizontal="center" vertical="center"/>
    </xf>
    <xf numFmtId="4" fontId="11" fillId="4" borderId="1" xfId="0" quotePrefix="1" applyNumberFormat="1" applyFont="1" applyFill="1" applyBorder="1" applyAlignment="1">
      <alignment horizontal="center" vertical="center"/>
    </xf>
    <xf numFmtId="4" fontId="11" fillId="3" borderId="1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8" fillId="0" borderId="0" xfId="0" applyFont="1" applyAlignment="1">
      <alignment wrapText="1"/>
    </xf>
    <xf numFmtId="0" fontId="41" fillId="0" borderId="0" xfId="0" applyFont="1"/>
    <xf numFmtId="4" fontId="45" fillId="2" borderId="3" xfId="0" applyNumberFormat="1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left" vertical="center" wrapText="1"/>
    </xf>
    <xf numFmtId="4" fontId="46" fillId="2" borderId="3" xfId="0" applyNumberFormat="1" applyFont="1" applyFill="1" applyBorder="1" applyAlignment="1">
      <alignment horizontal="center" vertical="center"/>
    </xf>
    <xf numFmtId="0" fontId="48" fillId="2" borderId="3" xfId="0" applyFont="1" applyFill="1" applyBorder="1" applyAlignment="1">
      <alignment horizontal="left" vertical="center" wrapText="1"/>
    </xf>
    <xf numFmtId="4" fontId="48" fillId="2" borderId="3" xfId="0" applyNumberFormat="1" applyFont="1" applyFill="1" applyBorder="1" applyAlignment="1">
      <alignment horizontal="center" vertical="center"/>
    </xf>
    <xf numFmtId="4" fontId="46" fillId="0" borderId="3" xfId="0" applyNumberFormat="1" applyFont="1" applyBorder="1" applyAlignment="1">
      <alignment horizontal="center" vertical="center"/>
    </xf>
    <xf numFmtId="0" fontId="48" fillId="0" borderId="3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4" fontId="37" fillId="0" borderId="3" xfId="0" applyNumberFormat="1" applyFont="1" applyBorder="1" applyAlignment="1">
      <alignment horizontal="center" vertical="center"/>
    </xf>
    <xf numFmtId="0" fontId="50" fillId="0" borderId="0" xfId="0" applyFont="1"/>
    <xf numFmtId="0" fontId="39" fillId="3" borderId="4" xfId="0" applyFont="1" applyFill="1" applyBorder="1" applyAlignment="1">
      <alignment horizontal="center" vertical="center" wrapText="1"/>
    </xf>
    <xf numFmtId="0" fontId="52" fillId="2" borderId="3" xfId="0" applyFont="1" applyFill="1" applyBorder="1" applyAlignment="1">
      <alignment horizontal="left" vertical="center" wrapText="1"/>
    </xf>
    <xf numFmtId="4" fontId="39" fillId="2" borderId="3" xfId="0" applyNumberFormat="1" applyFont="1" applyFill="1" applyBorder="1" applyAlignment="1">
      <alignment horizontal="center" vertical="center"/>
    </xf>
    <xf numFmtId="4" fontId="51" fillId="0" borderId="3" xfId="0" applyNumberFormat="1" applyFont="1" applyBorder="1" applyAlignment="1">
      <alignment horizontal="center" vertical="center"/>
    </xf>
    <xf numFmtId="0" fontId="53" fillId="2" borderId="3" xfId="0" applyFont="1" applyFill="1" applyBorder="1" applyAlignment="1">
      <alignment horizontal="left" vertical="center" wrapText="1"/>
    </xf>
    <xf numFmtId="0" fontId="53" fillId="2" borderId="3" xfId="0" quotePrefix="1" applyFont="1" applyFill="1" applyBorder="1" applyAlignment="1">
      <alignment horizontal="left" vertical="center"/>
    </xf>
    <xf numFmtId="0" fontId="54" fillId="2" borderId="3" xfId="0" quotePrefix="1" applyFont="1" applyFill="1" applyBorder="1" applyAlignment="1">
      <alignment horizontal="left" vertical="center"/>
    </xf>
    <xf numFmtId="0" fontId="54" fillId="2" borderId="3" xfId="0" quotePrefix="1" applyFont="1" applyFill="1" applyBorder="1" applyAlignment="1">
      <alignment horizontal="left" vertical="center" wrapText="1"/>
    </xf>
    <xf numFmtId="4" fontId="55" fillId="2" borderId="3" xfId="0" applyNumberFormat="1" applyFont="1" applyFill="1" applyBorder="1" applyAlignment="1">
      <alignment horizontal="center" vertical="center"/>
    </xf>
    <xf numFmtId="4" fontId="56" fillId="0" borderId="3" xfId="0" applyNumberFormat="1" applyFont="1" applyBorder="1" applyAlignment="1">
      <alignment horizontal="center" vertical="center"/>
    </xf>
    <xf numFmtId="0" fontId="53" fillId="2" borderId="3" xfId="0" quotePrefix="1" applyFont="1" applyFill="1" applyBorder="1" applyAlignment="1">
      <alignment horizontal="left" vertical="center" wrapText="1"/>
    </xf>
    <xf numFmtId="4" fontId="40" fillId="2" borderId="3" xfId="0" applyNumberFormat="1" applyFont="1" applyFill="1" applyBorder="1" applyAlignment="1">
      <alignment horizontal="center" vertical="center"/>
    </xf>
    <xf numFmtId="4" fontId="57" fillId="0" borderId="3" xfId="0" applyNumberFormat="1" applyFont="1" applyBorder="1" applyAlignment="1">
      <alignment horizontal="center" vertical="center"/>
    </xf>
    <xf numFmtId="4" fontId="57" fillId="0" borderId="3" xfId="0" applyNumberFormat="1" applyFont="1" applyBorder="1" applyAlignment="1">
      <alignment horizontal="left" vertical="center"/>
    </xf>
    <xf numFmtId="0" fontId="52" fillId="2" borderId="3" xfId="0" quotePrefix="1" applyFont="1" applyFill="1" applyBorder="1" applyAlignment="1">
      <alignment horizontal="left" vertical="center"/>
    </xf>
    <xf numFmtId="0" fontId="52" fillId="2" borderId="3" xfId="0" quotePrefix="1" applyFont="1" applyFill="1" applyBorder="1" applyAlignment="1">
      <alignment horizontal="left" vertical="center" wrapText="1"/>
    </xf>
    <xf numFmtId="0" fontId="52" fillId="2" borderId="3" xfId="0" applyFont="1" applyFill="1" applyBorder="1" applyAlignment="1">
      <alignment vertical="center" wrapText="1"/>
    </xf>
    <xf numFmtId="0" fontId="52" fillId="2" borderId="3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horizontal="left" vertical="center"/>
    </xf>
    <xf numFmtId="0" fontId="58" fillId="2" borderId="3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vertical="center" wrapText="1"/>
    </xf>
    <xf numFmtId="0" fontId="53" fillId="2" borderId="3" xfId="0" applyFont="1" applyFill="1" applyBorder="1" applyAlignment="1">
      <alignment vertical="center" wrapText="1"/>
    </xf>
    <xf numFmtId="0" fontId="54" fillId="2" borderId="3" xfId="0" applyFont="1" applyFill="1" applyBorder="1" applyAlignment="1">
      <alignment horizontal="left" vertical="center" wrapText="1"/>
    </xf>
    <xf numFmtId="4" fontId="59" fillId="0" borderId="3" xfId="0" applyNumberFormat="1" applyFont="1" applyBorder="1" applyAlignment="1">
      <alignment horizontal="center" vertical="center"/>
    </xf>
    <xf numFmtId="4" fontId="57" fillId="0" borderId="3" xfId="0" applyNumberFormat="1" applyFont="1" applyBorder="1" applyAlignment="1">
      <alignment horizontal="center"/>
    </xf>
    <xf numFmtId="0" fontId="51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165" fontId="13" fillId="0" borderId="0" xfId="2" applyFont="1"/>
    <xf numFmtId="0" fontId="11" fillId="3" borderId="1" xfId="0" quotePrefix="1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165" fontId="13" fillId="0" borderId="0" xfId="2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/>
    </xf>
    <xf numFmtId="4" fontId="17" fillId="2" borderId="4" xfId="0" applyNumberFormat="1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4" fontId="9" fillId="7" borderId="1" xfId="0" applyNumberFormat="1" applyFont="1" applyFill="1" applyBorder="1" applyAlignment="1">
      <alignment horizontal="center" vertical="center"/>
    </xf>
    <xf numFmtId="4" fontId="9" fillId="7" borderId="4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4" fontId="9" fillId="7" borderId="11" xfId="0" applyNumberFormat="1" applyFont="1" applyFill="1" applyBorder="1" applyAlignment="1">
      <alignment horizontal="center" vertical="center"/>
    </xf>
    <xf numFmtId="4" fontId="9" fillId="7" borderId="12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 wrapText="1"/>
    </xf>
    <xf numFmtId="0" fontId="44" fillId="2" borderId="2" xfId="0" applyFont="1" applyFill="1" applyBorder="1" applyAlignment="1">
      <alignment horizontal="left" vertical="center" wrapText="1"/>
    </xf>
    <xf numFmtId="0" fontId="44" fillId="2" borderId="4" xfId="0" applyFont="1" applyFill="1" applyBorder="1" applyAlignment="1">
      <alignment horizontal="left" vertical="center" wrapText="1"/>
    </xf>
    <xf numFmtId="0" fontId="46" fillId="2" borderId="1" xfId="0" applyFont="1" applyFill="1" applyBorder="1" applyAlignment="1">
      <alignment horizontal="left" vertical="center" wrapText="1"/>
    </xf>
    <xf numFmtId="0" fontId="46" fillId="2" borderId="2" xfId="0" applyFont="1" applyFill="1" applyBorder="1" applyAlignment="1">
      <alignment horizontal="left" vertical="center" wrapText="1"/>
    </xf>
    <xf numFmtId="0" fontId="46" fillId="2" borderId="4" xfId="0" applyFont="1" applyFill="1" applyBorder="1" applyAlignment="1">
      <alignment horizontal="left" vertical="center" wrapText="1"/>
    </xf>
    <xf numFmtId="0" fontId="48" fillId="2" borderId="1" xfId="0" applyFont="1" applyFill="1" applyBorder="1" applyAlignment="1">
      <alignment horizontal="left" vertical="center" wrapText="1"/>
    </xf>
    <xf numFmtId="0" fontId="48" fillId="2" borderId="2" xfId="0" applyFont="1" applyFill="1" applyBorder="1" applyAlignment="1">
      <alignment horizontal="left" vertical="center" wrapText="1"/>
    </xf>
    <xf numFmtId="0" fontId="48" fillId="2" borderId="4" xfId="0" applyFont="1" applyFill="1" applyBorder="1" applyAlignment="1">
      <alignment horizontal="left" vertical="center" wrapText="1"/>
    </xf>
    <xf numFmtId="0" fontId="47" fillId="2" borderId="1" xfId="0" applyFont="1" applyFill="1" applyBorder="1" applyAlignment="1">
      <alignment horizontal="left" vertical="center" wrapText="1"/>
    </xf>
    <xf numFmtId="0" fontId="47" fillId="2" borderId="2" xfId="0" applyFont="1" applyFill="1" applyBorder="1" applyAlignment="1">
      <alignment horizontal="left" vertical="center" wrapText="1"/>
    </xf>
    <xf numFmtId="0" fontId="47" fillId="2" borderId="4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" xfId="0" applyFont="1" applyBorder="1" applyAlignment="1">
      <alignment horizontal="left" vertical="center"/>
    </xf>
    <xf numFmtId="0" fontId="46" fillId="0" borderId="4" xfId="0" applyFont="1" applyBorder="1" applyAlignment="1">
      <alignment horizontal="left" vertical="center"/>
    </xf>
    <xf numFmtId="0" fontId="43" fillId="3" borderId="14" xfId="0" applyFont="1" applyFill="1" applyBorder="1" applyAlignment="1">
      <alignment horizontal="left" vertical="center"/>
    </xf>
    <xf numFmtId="0" fontId="43" fillId="3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2" fillId="3" borderId="6" xfId="0" applyFont="1" applyFill="1" applyBorder="1" applyAlignment="1">
      <alignment horizontal="left" vertical="center" wrapText="1"/>
    </xf>
    <xf numFmtId="0" fontId="42" fillId="3" borderId="8" xfId="0" applyFont="1" applyFill="1" applyBorder="1" applyAlignment="1">
      <alignment horizontal="left" vertical="center" wrapText="1"/>
    </xf>
    <xf numFmtId="0" fontId="42" fillId="3" borderId="7" xfId="0" applyFont="1" applyFill="1" applyBorder="1" applyAlignment="1">
      <alignment horizontal="left" vertical="center" wrapText="1"/>
    </xf>
    <xf numFmtId="0" fontId="42" fillId="3" borderId="11" xfId="0" applyFont="1" applyFill="1" applyBorder="1" applyAlignment="1">
      <alignment horizontal="left" vertical="center" wrapText="1"/>
    </xf>
    <xf numFmtId="0" fontId="42" fillId="3" borderId="5" xfId="0" applyFont="1" applyFill="1" applyBorder="1" applyAlignment="1">
      <alignment horizontal="left" vertical="center" wrapText="1"/>
    </xf>
    <xf numFmtId="0" fontId="42" fillId="3" borderId="12" xfId="0" applyFont="1" applyFill="1" applyBorder="1" applyAlignment="1">
      <alignment horizontal="left" vertical="center" wrapText="1"/>
    </xf>
    <xf numFmtId="0" fontId="42" fillId="3" borderId="14" xfId="0" applyFont="1" applyFill="1" applyBorder="1" applyAlignment="1">
      <alignment horizontal="left" vertical="center" wrapText="1"/>
    </xf>
    <xf numFmtId="0" fontId="42" fillId="3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11" borderId="2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left" vertical="center"/>
    </xf>
    <xf numFmtId="0" fontId="9" fillId="8" borderId="4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1" fillId="12" borderId="2" xfId="0" applyFont="1" applyFill="1" applyBorder="1" applyAlignment="1">
      <alignment horizontal="left" vertical="center" wrapText="1"/>
    </xf>
    <xf numFmtId="0" fontId="1" fillId="1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1" fillId="10" borderId="4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65" fontId="32" fillId="0" borderId="0" xfId="2" applyFont="1" applyAlignment="1">
      <alignment horizontal="left" vertical="center"/>
    </xf>
    <xf numFmtId="0" fontId="9" fillId="0" borderId="0" xfId="0" applyFont="1" applyAlignment="1">
      <alignment horizontal="left"/>
    </xf>
    <xf numFmtId="165" fontId="13" fillId="0" borderId="0" xfId="2" applyFont="1" applyAlignment="1">
      <alignment horizontal="center" vertical="center"/>
    </xf>
    <xf numFmtId="0" fontId="17" fillId="0" borderId="0" xfId="0" applyFont="1" applyAlignment="1"/>
    <xf numFmtId="165" fontId="32" fillId="0" borderId="0" xfId="2" applyFont="1" applyAlignment="1">
      <alignment vertical="center"/>
    </xf>
  </cellXfs>
  <cellStyles count="3">
    <cellStyle name="Excel Built-in Normal" xfId="2" xr:uid="{0BD02221-7C5C-4BC6-947C-0A5E6F0F7E20}"/>
    <cellStyle name="Normalno" xfId="0" builtinId="0"/>
    <cellStyle name="Valuta" xfId="1" builtinId="4"/>
  </cellStyles>
  <dxfs count="0"/>
  <tableStyles count="0" defaultTableStyle="TableStyleMedium2" defaultPivotStyle="PivotStyleLight16"/>
  <colors>
    <mruColors>
      <color rgb="FFF4E1F9"/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zoomScale="71" zoomScaleNormal="71" workbookViewId="0">
      <selection activeCell="B8" sqref="B8:K8"/>
    </sheetView>
  </sheetViews>
  <sheetFormatPr defaultRowHeight="15" x14ac:dyDescent="0.25"/>
  <cols>
    <col min="6" max="6" width="34.28515625" customWidth="1"/>
    <col min="7" max="8" width="27.7109375" customWidth="1"/>
    <col min="9" max="9" width="29.5703125" customWidth="1"/>
    <col min="10" max="11" width="27.7109375" customWidth="1"/>
    <col min="12" max="12" width="33" customWidth="1"/>
    <col min="14" max="14" width="16.28515625" customWidth="1"/>
  </cols>
  <sheetData>
    <row r="1" spans="1:14" ht="18" x14ac:dyDescent="0.25">
      <c r="A1" s="41"/>
      <c r="B1" s="331" t="s">
        <v>459</v>
      </c>
      <c r="C1" s="331"/>
      <c r="D1" s="331"/>
      <c r="E1" s="331"/>
      <c r="F1" s="331"/>
      <c r="G1" s="331"/>
      <c r="H1" s="331"/>
      <c r="I1" s="331"/>
      <c r="J1" s="331"/>
      <c r="K1" s="331"/>
      <c r="L1" s="177"/>
    </row>
    <row r="2" spans="1:14" ht="18" x14ac:dyDescent="0.25">
      <c r="A2" s="41"/>
      <c r="B2" s="331" t="s">
        <v>460</v>
      </c>
      <c r="C2" s="331"/>
      <c r="D2" s="331"/>
      <c r="E2" s="331"/>
      <c r="F2" s="331"/>
      <c r="G2" s="331"/>
      <c r="H2" s="331"/>
      <c r="I2" s="331"/>
      <c r="J2" s="331"/>
      <c r="K2" s="331"/>
      <c r="L2" s="177"/>
    </row>
    <row r="3" spans="1:14" ht="18" x14ac:dyDescent="0.25">
      <c r="A3" s="160"/>
      <c r="B3" s="41"/>
      <c r="C3" s="41"/>
      <c r="D3" s="41"/>
      <c r="E3" s="41"/>
      <c r="F3" s="41"/>
      <c r="G3" s="41"/>
      <c r="H3" s="41"/>
      <c r="I3" s="41"/>
      <c r="J3" s="177"/>
      <c r="K3" s="177"/>
      <c r="L3" s="177"/>
    </row>
    <row r="4" spans="1:14" ht="42" customHeight="1" x14ac:dyDescent="0.25">
      <c r="A4" s="177"/>
      <c r="B4" s="234" t="s">
        <v>334</v>
      </c>
      <c r="C4" s="234"/>
      <c r="D4" s="234"/>
      <c r="E4" s="234"/>
      <c r="F4" s="234"/>
      <c r="G4" s="234"/>
      <c r="H4" s="234"/>
      <c r="I4" s="234"/>
      <c r="J4" s="234"/>
      <c r="K4" s="234"/>
      <c r="L4" s="3"/>
    </row>
    <row r="5" spans="1:14" ht="18" customHeight="1" x14ac:dyDescent="0.25">
      <c r="A5" s="177"/>
      <c r="B5" s="244" t="s">
        <v>299</v>
      </c>
      <c r="C5" s="244"/>
      <c r="D5" s="244"/>
      <c r="E5" s="244"/>
      <c r="F5" s="244"/>
      <c r="G5" s="244"/>
      <c r="H5" s="244"/>
      <c r="I5" s="244"/>
      <c r="J5" s="244"/>
      <c r="K5" s="244"/>
      <c r="L5" s="3"/>
    </row>
    <row r="6" spans="1:14" ht="18" customHeight="1" x14ac:dyDescent="0.25">
      <c r="A6" s="177"/>
      <c r="B6" s="165" t="s">
        <v>430</v>
      </c>
      <c r="C6" s="3"/>
      <c r="D6" s="3"/>
      <c r="E6" s="3"/>
      <c r="F6" s="185"/>
      <c r="G6" s="185"/>
      <c r="H6" s="185"/>
      <c r="I6" s="185"/>
      <c r="J6" s="185"/>
      <c r="K6" s="3"/>
      <c r="L6" s="3"/>
    </row>
    <row r="7" spans="1:14" ht="18" customHeight="1" x14ac:dyDescent="0.25">
      <c r="A7" s="177"/>
      <c r="B7" s="165"/>
      <c r="C7" s="3"/>
      <c r="D7" s="3"/>
      <c r="E7" s="3"/>
      <c r="F7" s="185"/>
      <c r="G7" s="185"/>
      <c r="H7" s="185"/>
      <c r="I7" s="185"/>
      <c r="J7" s="185"/>
      <c r="K7" s="3"/>
      <c r="L7" s="3"/>
    </row>
    <row r="8" spans="1:14" ht="18" x14ac:dyDescent="0.25">
      <c r="A8" s="177"/>
      <c r="B8" s="234" t="s">
        <v>16</v>
      </c>
      <c r="C8" s="234"/>
      <c r="D8" s="234"/>
      <c r="E8" s="234"/>
      <c r="F8" s="234"/>
      <c r="G8" s="234"/>
      <c r="H8" s="234"/>
      <c r="I8" s="234"/>
      <c r="J8" s="234"/>
      <c r="K8" s="234"/>
      <c r="L8" s="3"/>
    </row>
    <row r="9" spans="1:14" ht="18" x14ac:dyDescent="0.25">
      <c r="A9" s="177"/>
      <c r="B9" s="3"/>
      <c r="C9" s="3"/>
      <c r="D9" s="3"/>
      <c r="E9" s="3"/>
      <c r="F9" s="3"/>
      <c r="G9" s="3"/>
      <c r="H9" s="3"/>
      <c r="I9" s="3"/>
      <c r="J9" s="47"/>
      <c r="K9" s="47"/>
      <c r="L9" s="47"/>
    </row>
    <row r="10" spans="1:14" ht="18" customHeight="1" x14ac:dyDescent="0.25">
      <c r="A10" s="177"/>
      <c r="B10" s="234" t="s">
        <v>21</v>
      </c>
      <c r="C10" s="235"/>
      <c r="D10" s="235"/>
      <c r="E10" s="235"/>
      <c r="F10" s="235"/>
      <c r="G10" s="235"/>
      <c r="H10" s="235"/>
      <c r="I10" s="235"/>
      <c r="J10" s="235"/>
      <c r="K10" s="235"/>
      <c r="L10" s="183"/>
    </row>
    <row r="11" spans="1:14" ht="18" x14ac:dyDescent="0.25">
      <c r="A11" s="177"/>
      <c r="B11" s="1"/>
      <c r="C11" s="2"/>
      <c r="D11" s="2"/>
      <c r="E11" s="2"/>
      <c r="F11" s="4"/>
      <c r="G11" s="166"/>
      <c r="H11" s="166"/>
      <c r="I11" s="166"/>
      <c r="J11" s="166"/>
      <c r="K11" s="167" t="s">
        <v>24</v>
      </c>
      <c r="L11" s="189"/>
    </row>
    <row r="12" spans="1:14" ht="36" x14ac:dyDescent="0.25">
      <c r="A12" s="177"/>
      <c r="B12" s="88"/>
      <c r="C12" s="89"/>
      <c r="D12" s="89"/>
      <c r="E12" s="90"/>
      <c r="F12" s="91"/>
      <c r="G12" s="92" t="s">
        <v>347</v>
      </c>
      <c r="H12" s="92" t="s">
        <v>354</v>
      </c>
      <c r="I12" s="92" t="s">
        <v>344</v>
      </c>
      <c r="J12" s="92" t="s">
        <v>345</v>
      </c>
      <c r="K12" s="92" t="s">
        <v>346</v>
      </c>
      <c r="L12" s="3"/>
      <c r="N12" s="9"/>
    </row>
    <row r="13" spans="1:14" ht="47.25" customHeight="1" x14ac:dyDescent="0.25">
      <c r="A13" s="177"/>
      <c r="B13" s="241" t="s">
        <v>0</v>
      </c>
      <c r="C13" s="231"/>
      <c r="D13" s="231"/>
      <c r="E13" s="231"/>
      <c r="F13" s="242"/>
      <c r="G13" s="17">
        <v>1462244.72</v>
      </c>
      <c r="H13" s="17">
        <f>H14+H15</f>
        <v>2808062.27</v>
      </c>
      <c r="I13" s="17">
        <f>I14+I15</f>
        <v>3065981.33</v>
      </c>
      <c r="J13" s="17">
        <f>J14+J15</f>
        <v>1863381.1400000001</v>
      </c>
      <c r="K13" s="17">
        <f>K14+K15</f>
        <v>1855381.1400000001</v>
      </c>
      <c r="L13" s="121"/>
      <c r="N13" s="9"/>
    </row>
    <row r="14" spans="1:14" ht="47.25" customHeight="1" x14ac:dyDescent="0.25">
      <c r="A14" s="177"/>
      <c r="B14" s="243" t="s">
        <v>26</v>
      </c>
      <c r="C14" s="240"/>
      <c r="D14" s="240"/>
      <c r="E14" s="240"/>
      <c r="F14" s="233"/>
      <c r="G14" s="95">
        <v>1438572.96</v>
      </c>
      <c r="H14" s="95">
        <v>2797762.27</v>
      </c>
      <c r="I14" s="95">
        <v>3065681.33</v>
      </c>
      <c r="J14" s="95">
        <v>1863081.1400000001</v>
      </c>
      <c r="K14" s="95">
        <v>1855081.1400000001</v>
      </c>
      <c r="L14" s="121"/>
    </row>
    <row r="15" spans="1:14" ht="51" customHeight="1" x14ac:dyDescent="0.25">
      <c r="A15" s="177"/>
      <c r="B15" s="232" t="s">
        <v>27</v>
      </c>
      <c r="C15" s="233"/>
      <c r="D15" s="233"/>
      <c r="E15" s="233"/>
      <c r="F15" s="233"/>
      <c r="G15" s="95">
        <v>23671.760000000002</v>
      </c>
      <c r="H15" s="95">
        <v>10300</v>
      </c>
      <c r="I15" s="95">
        <v>300</v>
      </c>
      <c r="J15" s="95">
        <v>300</v>
      </c>
      <c r="K15" s="95">
        <v>300</v>
      </c>
      <c r="L15" s="121"/>
    </row>
    <row r="16" spans="1:14" ht="46.5" customHeight="1" x14ac:dyDescent="0.25">
      <c r="A16" s="177"/>
      <c r="B16" s="93" t="s">
        <v>1</v>
      </c>
      <c r="C16" s="184"/>
      <c r="D16" s="184"/>
      <c r="E16" s="184"/>
      <c r="F16" s="184"/>
      <c r="G16" s="17">
        <v>2177737.21</v>
      </c>
      <c r="H16" s="17">
        <f>H17+H18</f>
        <v>3000284.3200000003</v>
      </c>
      <c r="I16" s="17">
        <f>I17+I18</f>
        <v>3055315.33</v>
      </c>
      <c r="J16" s="17">
        <f t="shared" ref="J16:K16" si="0">J17+J18</f>
        <v>1712215.1400000001</v>
      </c>
      <c r="K16" s="17">
        <f t="shared" si="0"/>
        <v>1775715.1400000001</v>
      </c>
      <c r="L16" s="121"/>
    </row>
    <row r="17" spans="1:12" ht="49.5" customHeight="1" x14ac:dyDescent="0.25">
      <c r="A17" s="177"/>
      <c r="B17" s="239" t="s">
        <v>28</v>
      </c>
      <c r="C17" s="240"/>
      <c r="D17" s="240"/>
      <c r="E17" s="240"/>
      <c r="F17" s="240"/>
      <c r="G17" s="95">
        <v>1266576.69</v>
      </c>
      <c r="H17" s="108">
        <v>1845356.35</v>
      </c>
      <c r="I17" s="95">
        <v>1599580.33</v>
      </c>
      <c r="J17" s="95">
        <v>1675815.1400000001</v>
      </c>
      <c r="K17" s="96">
        <v>1767315.1400000001</v>
      </c>
      <c r="L17" s="122"/>
    </row>
    <row r="18" spans="1:12" ht="45" customHeight="1" x14ac:dyDescent="0.25">
      <c r="A18" s="177"/>
      <c r="B18" s="232" t="s">
        <v>29</v>
      </c>
      <c r="C18" s="233"/>
      <c r="D18" s="233"/>
      <c r="E18" s="233"/>
      <c r="F18" s="233"/>
      <c r="G18" s="95">
        <v>911160.52</v>
      </c>
      <c r="H18" s="95">
        <v>1154927.97</v>
      </c>
      <c r="I18" s="95">
        <v>1455735</v>
      </c>
      <c r="J18" s="95">
        <v>36400</v>
      </c>
      <c r="K18" s="96">
        <v>8400</v>
      </c>
      <c r="L18" s="122"/>
    </row>
    <row r="19" spans="1:12" ht="49.5" customHeight="1" x14ac:dyDescent="0.25">
      <c r="A19" s="177"/>
      <c r="B19" s="230" t="s">
        <v>33</v>
      </c>
      <c r="C19" s="231"/>
      <c r="D19" s="231"/>
      <c r="E19" s="231"/>
      <c r="F19" s="231"/>
      <c r="G19" s="17">
        <v>-715492.49</v>
      </c>
      <c r="H19" s="97">
        <f>H13-H16</f>
        <v>-192222.05000000028</v>
      </c>
      <c r="I19" s="17">
        <f>I13-I16</f>
        <v>10666</v>
      </c>
      <c r="J19" s="17">
        <f t="shared" ref="J19:K19" si="1">J13-J16</f>
        <v>151166</v>
      </c>
      <c r="K19" s="17">
        <f t="shared" si="1"/>
        <v>79666</v>
      </c>
      <c r="L19" s="121"/>
    </row>
    <row r="20" spans="1:12" ht="18" x14ac:dyDescent="0.25">
      <c r="A20" s="177"/>
      <c r="B20" s="3"/>
      <c r="C20" s="6"/>
      <c r="D20" s="6"/>
      <c r="E20" s="6"/>
      <c r="F20" s="6"/>
      <c r="G20" s="6"/>
      <c r="H20" s="6"/>
      <c r="I20" s="94"/>
      <c r="J20" s="94"/>
      <c r="K20" s="94"/>
      <c r="L20" s="94"/>
    </row>
    <row r="21" spans="1:12" ht="18" customHeight="1" x14ac:dyDescent="0.25">
      <c r="A21" s="177"/>
      <c r="B21" s="234" t="s">
        <v>20</v>
      </c>
      <c r="C21" s="235"/>
      <c r="D21" s="235"/>
      <c r="E21" s="235"/>
      <c r="F21" s="235"/>
      <c r="G21" s="235"/>
      <c r="H21" s="235"/>
      <c r="I21" s="235"/>
      <c r="J21" s="235"/>
      <c r="K21" s="235"/>
      <c r="L21" s="183"/>
    </row>
    <row r="22" spans="1:12" ht="18" x14ac:dyDescent="0.25">
      <c r="A22" s="177"/>
      <c r="B22" s="3"/>
      <c r="C22" s="6"/>
      <c r="D22" s="6"/>
      <c r="E22" s="6"/>
      <c r="F22" s="6"/>
      <c r="G22" s="6"/>
      <c r="H22" s="6"/>
      <c r="I22" s="94"/>
      <c r="J22" s="94"/>
      <c r="K22" s="94"/>
      <c r="L22" s="94"/>
    </row>
    <row r="23" spans="1:12" ht="36" x14ac:dyDescent="0.25">
      <c r="A23" s="177"/>
      <c r="B23" s="88"/>
      <c r="C23" s="89"/>
      <c r="D23" s="89"/>
      <c r="E23" s="90"/>
      <c r="F23" s="91"/>
      <c r="G23" s="92" t="s">
        <v>347</v>
      </c>
      <c r="H23" s="92" t="s">
        <v>354</v>
      </c>
      <c r="I23" s="92" t="s">
        <v>344</v>
      </c>
      <c r="J23" s="92" t="s">
        <v>345</v>
      </c>
      <c r="K23" s="92" t="s">
        <v>346</v>
      </c>
      <c r="L23" s="3"/>
    </row>
    <row r="24" spans="1:12" ht="51.75" customHeight="1" x14ac:dyDescent="0.25">
      <c r="A24" s="177"/>
      <c r="B24" s="232" t="s">
        <v>30</v>
      </c>
      <c r="C24" s="233"/>
      <c r="D24" s="233"/>
      <c r="E24" s="233"/>
      <c r="F24" s="233"/>
      <c r="G24" s="95">
        <v>1127781</v>
      </c>
      <c r="H24" s="45">
        <v>25499.99</v>
      </c>
      <c r="I24" s="95">
        <f>'Račun financiranja'!I4</f>
        <v>72000</v>
      </c>
      <c r="J24" s="95">
        <f>'Račun financiranja'!J4</f>
        <v>1500</v>
      </c>
      <c r="K24" s="95">
        <f>'Račun financiranja'!K4</f>
        <v>3000</v>
      </c>
      <c r="L24" s="122"/>
    </row>
    <row r="25" spans="1:12" ht="49.5" customHeight="1" x14ac:dyDescent="0.25">
      <c r="A25" s="177"/>
      <c r="B25" s="232" t="s">
        <v>31</v>
      </c>
      <c r="C25" s="233"/>
      <c r="D25" s="233"/>
      <c r="E25" s="233"/>
      <c r="F25" s="233"/>
      <c r="G25" s="95">
        <v>279735.26</v>
      </c>
      <c r="H25" s="45">
        <v>51333.32</v>
      </c>
      <c r="I25" s="95">
        <f>'Račun financiranja'!I14</f>
        <v>82666</v>
      </c>
      <c r="J25" s="95">
        <f>'Račun financiranja'!J14</f>
        <v>152666</v>
      </c>
      <c r="K25" s="95">
        <f>'Račun financiranja'!K14</f>
        <v>82666</v>
      </c>
      <c r="L25" s="122"/>
    </row>
    <row r="26" spans="1:12" ht="46.5" customHeight="1" x14ac:dyDescent="0.25">
      <c r="A26" s="177"/>
      <c r="B26" s="230" t="s">
        <v>2</v>
      </c>
      <c r="C26" s="231"/>
      <c r="D26" s="231"/>
      <c r="E26" s="231"/>
      <c r="F26" s="231"/>
      <c r="G26" s="17">
        <v>848045.74</v>
      </c>
      <c r="H26" s="17">
        <f>H24-H25</f>
        <v>-25833.329999999998</v>
      </c>
      <c r="I26" s="17">
        <f>I24-I25</f>
        <v>-10666</v>
      </c>
      <c r="J26" s="17">
        <f>J24-J25</f>
        <v>-151166</v>
      </c>
      <c r="K26" s="17">
        <f>K24-K25</f>
        <v>-79666</v>
      </c>
      <c r="L26" s="121"/>
    </row>
    <row r="27" spans="1:12" ht="46.5" customHeight="1" x14ac:dyDescent="0.25">
      <c r="A27" s="177"/>
      <c r="B27" s="230" t="s">
        <v>34</v>
      </c>
      <c r="C27" s="231"/>
      <c r="D27" s="231"/>
      <c r="E27" s="231"/>
      <c r="F27" s="231"/>
      <c r="G27" s="17">
        <v>85502.13</v>
      </c>
      <c r="H27" s="17">
        <f>(H14+H15+H24)-(H16+H25)</f>
        <v>-218055.37999999989</v>
      </c>
      <c r="I27" s="17">
        <f>I19+I26</f>
        <v>0</v>
      </c>
      <c r="J27" s="17">
        <f>J19+J26</f>
        <v>0</v>
      </c>
      <c r="K27" s="17">
        <f>K19+K26</f>
        <v>0</v>
      </c>
      <c r="L27" s="121"/>
    </row>
    <row r="28" spans="1:12" ht="18" x14ac:dyDescent="0.25">
      <c r="A28" s="177"/>
      <c r="B28" s="5"/>
      <c r="C28" s="6"/>
      <c r="D28" s="6"/>
      <c r="E28" s="6"/>
      <c r="F28" s="6"/>
      <c r="G28" s="6"/>
      <c r="H28" s="6"/>
      <c r="I28" s="94"/>
      <c r="J28" s="94"/>
      <c r="K28" s="94"/>
      <c r="L28" s="94"/>
    </row>
    <row r="29" spans="1:12" ht="18" customHeight="1" x14ac:dyDescent="0.25">
      <c r="A29" s="177"/>
      <c r="B29" s="234" t="s">
        <v>32</v>
      </c>
      <c r="C29" s="235"/>
      <c r="D29" s="235"/>
      <c r="E29" s="235"/>
      <c r="F29" s="235"/>
      <c r="G29" s="235"/>
      <c r="H29" s="235"/>
      <c r="I29" s="235"/>
      <c r="J29" s="235"/>
      <c r="K29" s="235"/>
      <c r="L29" s="183"/>
    </row>
    <row r="30" spans="1:12" ht="18" customHeight="1" x14ac:dyDescent="0.25">
      <c r="A30" s="177"/>
      <c r="B30" s="3"/>
      <c r="C30" s="183"/>
      <c r="D30" s="183"/>
      <c r="E30" s="183"/>
      <c r="F30" s="183"/>
      <c r="G30" s="183"/>
      <c r="H30" s="183"/>
      <c r="I30" s="183"/>
      <c r="J30" s="183"/>
      <c r="K30" s="183"/>
      <c r="L30" s="183"/>
    </row>
    <row r="31" spans="1:12" ht="36" x14ac:dyDescent="0.25">
      <c r="A31" s="177"/>
      <c r="B31" s="88"/>
      <c r="C31" s="89"/>
      <c r="D31" s="89"/>
      <c r="E31" s="90"/>
      <c r="F31" s="91"/>
      <c r="G31" s="92" t="s">
        <v>347</v>
      </c>
      <c r="H31" s="92" t="s">
        <v>354</v>
      </c>
      <c r="I31" s="92" t="s">
        <v>344</v>
      </c>
      <c r="J31" s="92" t="s">
        <v>345</v>
      </c>
      <c r="K31" s="92" t="s">
        <v>346</v>
      </c>
      <c r="L31" s="3"/>
    </row>
    <row r="32" spans="1:12" ht="39" customHeight="1" x14ac:dyDescent="0.25">
      <c r="A32" s="177"/>
      <c r="B32" s="236" t="s">
        <v>36</v>
      </c>
      <c r="C32" s="237"/>
      <c r="D32" s="237"/>
      <c r="E32" s="237"/>
      <c r="F32" s="238"/>
      <c r="G32" s="187">
        <v>85502.13</v>
      </c>
      <c r="H32" s="187">
        <v>218055.38</v>
      </c>
      <c r="I32" s="187">
        <v>0</v>
      </c>
      <c r="J32" s="187">
        <v>0</v>
      </c>
      <c r="K32" s="187">
        <v>0</v>
      </c>
      <c r="L32" s="123"/>
    </row>
    <row r="33" spans="1:12" ht="39" customHeight="1" x14ac:dyDescent="0.25">
      <c r="A33" s="177"/>
      <c r="B33" s="230" t="s">
        <v>35</v>
      </c>
      <c r="C33" s="231"/>
      <c r="D33" s="231"/>
      <c r="E33" s="231"/>
      <c r="F33" s="231"/>
      <c r="G33" s="188">
        <v>218055.38</v>
      </c>
      <c r="H33" s="188">
        <v>0</v>
      </c>
      <c r="I33" s="188">
        <v>0</v>
      </c>
      <c r="J33" s="188">
        <v>0</v>
      </c>
      <c r="K33" s="188">
        <v>0</v>
      </c>
      <c r="L33" s="124"/>
    </row>
    <row r="34" spans="1:12" ht="45" customHeight="1" x14ac:dyDescent="0.25">
      <c r="A34" s="177"/>
      <c r="B34" s="7"/>
      <c r="C34" s="190"/>
      <c r="D34" s="190"/>
      <c r="E34" s="190"/>
      <c r="F34" s="190"/>
      <c r="G34" s="190"/>
      <c r="H34" s="190"/>
      <c r="I34" s="190"/>
      <c r="J34" s="190"/>
      <c r="K34" s="190"/>
      <c r="L34" s="190"/>
    </row>
    <row r="35" spans="1:12" ht="18" customHeight="1" x14ac:dyDescent="0.25"/>
    <row r="36" spans="1:12" ht="18" customHeight="1" x14ac:dyDescent="0.25"/>
    <row r="40" spans="1:12" ht="28.5" customHeight="1" x14ac:dyDescent="0.25"/>
    <row r="42" spans="1:12" ht="15" customHeight="1" x14ac:dyDescent="0.25"/>
    <row r="43" spans="1:12" ht="17.25" customHeight="1" x14ac:dyDescent="0.25"/>
    <row r="45" spans="1:12" ht="9" customHeight="1" x14ac:dyDescent="0.25"/>
  </sheetData>
  <mergeCells count="20">
    <mergeCell ref="B1:K1"/>
    <mergeCell ref="B2:K2"/>
    <mergeCell ref="B15:F15"/>
    <mergeCell ref="B4:K4"/>
    <mergeCell ref="B8:K8"/>
    <mergeCell ref="B10:K10"/>
    <mergeCell ref="B13:F13"/>
    <mergeCell ref="B14:F14"/>
    <mergeCell ref="B5:K5"/>
    <mergeCell ref="B17:F17"/>
    <mergeCell ref="B18:F18"/>
    <mergeCell ref="B19:F19"/>
    <mergeCell ref="B21:K21"/>
    <mergeCell ref="B24:F24"/>
    <mergeCell ref="B33:F33"/>
    <mergeCell ref="B25:F25"/>
    <mergeCell ref="B26:F26"/>
    <mergeCell ref="B27:F27"/>
    <mergeCell ref="B29:K29"/>
    <mergeCell ref="B32:F32"/>
  </mergeCell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2"/>
  <sheetViews>
    <sheetView view="pageBreakPreview" zoomScale="60" zoomScaleNormal="59" workbookViewId="0">
      <selection activeCell="P34" sqref="P34:Q3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6" width="25.28515625" customWidth="1"/>
    <col min="7" max="7" width="0.28515625" customWidth="1"/>
    <col min="8" max="9" width="25.28515625" hidden="1" customWidth="1"/>
    <col min="10" max="11" width="9.140625" hidden="1" customWidth="1"/>
    <col min="13" max="13" width="31.7109375" customWidth="1"/>
    <col min="14" max="14" width="18.5703125" customWidth="1"/>
    <col min="15" max="15" width="26.28515625" customWidth="1"/>
    <col min="17" max="17" width="27.7109375" customWidth="1"/>
    <col min="19" max="19" width="27.5703125" customWidth="1"/>
    <col min="21" max="22" width="27.7109375" customWidth="1"/>
    <col min="23" max="23" width="14.42578125" customWidth="1"/>
  </cols>
  <sheetData>
    <row r="1" spans="1:21" ht="31.5" customHeight="1" x14ac:dyDescent="0.25">
      <c r="A1" s="245" t="s">
        <v>298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</row>
    <row r="2" spans="1:21" ht="31.5" customHeight="1" x14ac:dyDescent="0.25">
      <c r="A2" s="41"/>
      <c r="B2" s="41"/>
      <c r="C2" s="41"/>
      <c r="D2" s="41"/>
      <c r="E2" s="3"/>
      <c r="F2" s="3"/>
      <c r="G2" s="3"/>
      <c r="H2" s="3"/>
      <c r="I2" s="3"/>
      <c r="J2" s="3"/>
      <c r="K2" s="3"/>
      <c r="L2" s="3"/>
      <c r="M2" s="3"/>
      <c r="N2" s="3"/>
      <c r="O2" s="72"/>
      <c r="P2" s="72"/>
      <c r="Q2" s="72"/>
      <c r="R2" s="72"/>
      <c r="S2" s="41"/>
      <c r="T2" s="41"/>
      <c r="U2" s="41"/>
    </row>
    <row r="3" spans="1:21" ht="32.25" customHeight="1" x14ac:dyDescent="0.25">
      <c r="B3" s="303" t="s">
        <v>441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</row>
    <row r="4" spans="1:21" ht="18" x14ac:dyDescent="0.25">
      <c r="A4" s="41"/>
      <c r="B4" s="3"/>
      <c r="C4" s="3"/>
      <c r="D4" s="3"/>
      <c r="E4" s="3"/>
      <c r="F4" s="3"/>
      <c r="G4" s="3"/>
      <c r="H4" s="47"/>
      <c r="I4" s="47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ht="15" customHeight="1" x14ac:dyDescent="0.25">
      <c r="A5" s="41"/>
      <c r="B5" s="275" t="s">
        <v>317</v>
      </c>
      <c r="C5" s="276"/>
      <c r="D5" s="281" t="s">
        <v>93</v>
      </c>
      <c r="E5" s="282"/>
      <c r="F5" s="282"/>
      <c r="G5" s="282"/>
      <c r="H5" s="282"/>
      <c r="I5" s="282"/>
      <c r="J5" s="282"/>
      <c r="K5" s="283"/>
      <c r="L5" s="275" t="s">
        <v>342</v>
      </c>
      <c r="M5" s="276"/>
      <c r="N5" s="281" t="s">
        <v>343</v>
      </c>
      <c r="O5" s="283"/>
      <c r="P5" s="254" t="s">
        <v>344</v>
      </c>
      <c r="Q5" s="255"/>
      <c r="R5" s="300" t="s">
        <v>345</v>
      </c>
      <c r="S5" s="255"/>
      <c r="T5" s="300" t="s">
        <v>346</v>
      </c>
      <c r="U5" s="255"/>
    </row>
    <row r="6" spans="1:21" ht="15" customHeight="1" x14ac:dyDescent="0.25">
      <c r="A6" s="41"/>
      <c r="B6" s="277"/>
      <c r="C6" s="278"/>
      <c r="D6" s="284"/>
      <c r="E6" s="285"/>
      <c r="F6" s="285"/>
      <c r="G6" s="285"/>
      <c r="H6" s="285"/>
      <c r="I6" s="285"/>
      <c r="J6" s="285"/>
      <c r="K6" s="286"/>
      <c r="L6" s="277"/>
      <c r="M6" s="278"/>
      <c r="N6" s="284"/>
      <c r="O6" s="286"/>
      <c r="P6" s="256"/>
      <c r="Q6" s="257"/>
      <c r="R6" s="301"/>
      <c r="S6" s="257"/>
      <c r="T6" s="301"/>
      <c r="U6" s="257"/>
    </row>
    <row r="7" spans="1:21" ht="45.75" customHeight="1" x14ac:dyDescent="0.25">
      <c r="A7" s="41"/>
      <c r="B7" s="279"/>
      <c r="C7" s="280"/>
      <c r="D7" s="287"/>
      <c r="E7" s="288"/>
      <c r="F7" s="288"/>
      <c r="G7" s="288"/>
      <c r="H7" s="288"/>
      <c r="I7" s="288"/>
      <c r="J7" s="288"/>
      <c r="K7" s="289"/>
      <c r="L7" s="279"/>
      <c r="M7" s="280"/>
      <c r="N7" s="287"/>
      <c r="O7" s="289"/>
      <c r="P7" s="258"/>
      <c r="Q7" s="259"/>
      <c r="R7" s="302"/>
      <c r="S7" s="259"/>
      <c r="T7" s="302"/>
      <c r="U7" s="259"/>
    </row>
    <row r="8" spans="1:21" ht="52.5" customHeight="1" x14ac:dyDescent="0.25">
      <c r="A8" s="41"/>
      <c r="B8" s="296"/>
      <c r="C8" s="297"/>
      <c r="D8" s="272" t="s">
        <v>94</v>
      </c>
      <c r="E8" s="274"/>
      <c r="F8" s="274"/>
      <c r="G8" s="274"/>
      <c r="H8" s="274"/>
      <c r="I8" s="274"/>
      <c r="J8" s="274"/>
      <c r="K8" s="273"/>
      <c r="L8" s="252">
        <v>1462244.72</v>
      </c>
      <c r="M8" s="253"/>
      <c r="N8" s="252">
        <v>2808062.27</v>
      </c>
      <c r="O8" s="253"/>
      <c r="P8" s="252">
        <f>P9+P16</f>
        <v>3065981.33</v>
      </c>
      <c r="Q8" s="253"/>
      <c r="R8" s="252">
        <f>R9+R16</f>
        <v>1863381.1400000001</v>
      </c>
      <c r="S8" s="253"/>
      <c r="T8" s="252">
        <f>T9+T16</f>
        <v>1855381.1400000001</v>
      </c>
      <c r="U8" s="253"/>
    </row>
    <row r="9" spans="1:21" ht="52.5" customHeight="1" x14ac:dyDescent="0.25">
      <c r="A9" s="41"/>
      <c r="B9" s="294">
        <v>6</v>
      </c>
      <c r="C9" s="295"/>
      <c r="D9" s="266" t="s">
        <v>3</v>
      </c>
      <c r="E9" s="268"/>
      <c r="F9" s="268"/>
      <c r="G9" s="268"/>
      <c r="H9" s="268"/>
      <c r="I9" s="268"/>
      <c r="J9" s="268"/>
      <c r="K9" s="267"/>
      <c r="L9" s="250">
        <v>1438572.92</v>
      </c>
      <c r="M9" s="251"/>
      <c r="N9" s="298">
        <f>N10+N11+N12+N13+N15</f>
        <v>2797762.27</v>
      </c>
      <c r="O9" s="299"/>
      <c r="P9" s="298">
        <f>P10+P11+P12+P13+P14+P15</f>
        <v>3065681.33</v>
      </c>
      <c r="Q9" s="299"/>
      <c r="R9" s="298">
        <f>R10+R11+R12+R13+R14+R15</f>
        <v>1863081.1400000001</v>
      </c>
      <c r="S9" s="299"/>
      <c r="T9" s="298">
        <f>T10+T11+T12+T13+T15</f>
        <v>1855081.1400000001</v>
      </c>
      <c r="U9" s="299"/>
    </row>
    <row r="10" spans="1:21" ht="52.5" customHeight="1" x14ac:dyDescent="0.25">
      <c r="A10" s="41"/>
      <c r="B10" s="290">
        <v>61</v>
      </c>
      <c r="C10" s="291"/>
      <c r="D10" s="263" t="s">
        <v>4</v>
      </c>
      <c r="E10" s="265"/>
      <c r="F10" s="265"/>
      <c r="G10" s="265"/>
      <c r="H10" s="265"/>
      <c r="I10" s="265"/>
      <c r="J10" s="265"/>
      <c r="K10" s="264"/>
      <c r="L10" s="248">
        <v>548651.09</v>
      </c>
      <c r="M10" s="249"/>
      <c r="N10" s="248">
        <v>445885.08</v>
      </c>
      <c r="O10" s="249"/>
      <c r="P10" s="248">
        <f>'Prihodi i rashodi po izvorima'!E8</f>
        <v>501500.33</v>
      </c>
      <c r="Q10" s="249"/>
      <c r="R10" s="248">
        <f>'Prihodi i rashodi po izvorima'!F8</f>
        <v>651500</v>
      </c>
      <c r="S10" s="249"/>
      <c r="T10" s="248">
        <f>'Prihodi i rashodi po izvorima'!G8</f>
        <v>601500</v>
      </c>
      <c r="U10" s="249"/>
    </row>
    <row r="11" spans="1:21" ht="52.5" customHeight="1" x14ac:dyDescent="0.25">
      <c r="A11" s="41"/>
      <c r="B11" s="290">
        <v>63</v>
      </c>
      <c r="C11" s="291"/>
      <c r="D11" s="269" t="s">
        <v>96</v>
      </c>
      <c r="E11" s="270"/>
      <c r="F11" s="270"/>
      <c r="G11" s="270"/>
      <c r="H11" s="270"/>
      <c r="I11" s="270"/>
      <c r="J11" s="270"/>
      <c r="K11" s="271"/>
      <c r="L11" s="248">
        <v>721301.66</v>
      </c>
      <c r="M11" s="249"/>
      <c r="N11" s="248">
        <v>1814830.07</v>
      </c>
      <c r="O11" s="249"/>
      <c r="P11" s="248">
        <f>'Prihodi i rashodi po izvorima'!E9+'Prihodi i rashodi po izvorima'!E17</f>
        <v>2101881</v>
      </c>
      <c r="Q11" s="249"/>
      <c r="R11" s="248">
        <f>'Prihodi i rashodi po izvorima'!F9+'Prihodi i rashodi po izvorima'!F17</f>
        <v>896081.14</v>
      </c>
      <c r="S11" s="249"/>
      <c r="T11" s="248">
        <f>'Prihodi i rashodi po izvorima'!G9+'Prihodi i rashodi po izvorima'!G17</f>
        <v>870800.14</v>
      </c>
      <c r="U11" s="249"/>
    </row>
    <row r="12" spans="1:21" ht="52.5" customHeight="1" x14ac:dyDescent="0.25">
      <c r="A12" s="41"/>
      <c r="B12" s="290">
        <v>64</v>
      </c>
      <c r="C12" s="291"/>
      <c r="D12" s="263" t="s">
        <v>23</v>
      </c>
      <c r="E12" s="265"/>
      <c r="F12" s="265"/>
      <c r="G12" s="265"/>
      <c r="H12" s="265"/>
      <c r="I12" s="265"/>
      <c r="J12" s="265"/>
      <c r="K12" s="264"/>
      <c r="L12" s="248">
        <v>128695.43</v>
      </c>
      <c r="M12" s="249"/>
      <c r="N12" s="248">
        <v>484047.12</v>
      </c>
      <c r="O12" s="249"/>
      <c r="P12" s="248">
        <f>'Prihodi i rashodi po izvorima'!E10+'Prihodi i rashodi po izvorima'!E23</f>
        <v>350200</v>
      </c>
      <c r="Q12" s="249"/>
      <c r="R12" s="248">
        <f>'Prihodi i rashodi po izvorima'!F10+'Prihodi i rashodi po izvorima'!F23</f>
        <v>251250</v>
      </c>
      <c r="S12" s="249"/>
      <c r="T12" s="248">
        <f>'Prihodi i rashodi po izvorima'!G10+'Prihodi i rashodi po izvorima'!G23</f>
        <v>300750</v>
      </c>
      <c r="U12" s="249"/>
    </row>
    <row r="13" spans="1:21" ht="52.5" customHeight="1" x14ac:dyDescent="0.25">
      <c r="A13" s="41"/>
      <c r="B13" s="290">
        <v>65</v>
      </c>
      <c r="C13" s="291"/>
      <c r="D13" s="263" t="s">
        <v>97</v>
      </c>
      <c r="E13" s="265"/>
      <c r="F13" s="265"/>
      <c r="G13" s="265"/>
      <c r="H13" s="265"/>
      <c r="I13" s="265"/>
      <c r="J13" s="265"/>
      <c r="K13" s="264"/>
      <c r="L13" s="248">
        <v>36407.53</v>
      </c>
      <c r="M13" s="249"/>
      <c r="N13" s="248">
        <v>51000</v>
      </c>
      <c r="O13" s="249"/>
      <c r="P13" s="248">
        <f>'Prihodi i rashodi po izvorima'!E11+'Prihodi i rashodi po izvorima'!E24</f>
        <v>110100</v>
      </c>
      <c r="Q13" s="249"/>
      <c r="R13" s="248">
        <f>'Prihodi i rashodi po izvorima'!F24+'Prihodi i rashodi po izvorima'!F11</f>
        <v>61750</v>
      </c>
      <c r="S13" s="249"/>
      <c r="T13" s="248">
        <f>'Prihodi i rashodi po izvorima'!G11+'Prihodi i rashodi po izvorima'!G24</f>
        <v>79031</v>
      </c>
      <c r="U13" s="249"/>
    </row>
    <row r="14" spans="1:21" ht="52.5" customHeight="1" x14ac:dyDescent="0.25">
      <c r="A14" s="41"/>
      <c r="B14" s="290">
        <v>66</v>
      </c>
      <c r="C14" s="291"/>
      <c r="D14" s="263" t="s">
        <v>98</v>
      </c>
      <c r="E14" s="265"/>
      <c r="F14" s="265"/>
      <c r="G14" s="265"/>
      <c r="H14" s="265"/>
      <c r="I14" s="265"/>
      <c r="J14" s="265"/>
      <c r="K14" s="264"/>
      <c r="L14" s="248">
        <v>0</v>
      </c>
      <c r="M14" s="249"/>
      <c r="N14" s="248">
        <v>0</v>
      </c>
      <c r="O14" s="249"/>
      <c r="P14" s="248">
        <v>0</v>
      </c>
      <c r="Q14" s="249"/>
      <c r="R14" s="248">
        <v>0</v>
      </c>
      <c r="S14" s="249"/>
      <c r="T14" s="248">
        <v>0</v>
      </c>
      <c r="U14" s="249"/>
    </row>
    <row r="15" spans="1:21" ht="52.5" customHeight="1" x14ac:dyDescent="0.25">
      <c r="A15" s="41"/>
      <c r="B15" s="290">
        <v>68</v>
      </c>
      <c r="C15" s="291"/>
      <c r="D15" s="263" t="s">
        <v>99</v>
      </c>
      <c r="E15" s="265"/>
      <c r="F15" s="265"/>
      <c r="G15" s="265"/>
      <c r="H15" s="265"/>
      <c r="I15" s="265"/>
      <c r="J15" s="265"/>
      <c r="K15" s="264"/>
      <c r="L15" s="248">
        <v>3517.25</v>
      </c>
      <c r="M15" s="249"/>
      <c r="N15" s="248">
        <v>2000</v>
      </c>
      <c r="O15" s="249"/>
      <c r="P15" s="248">
        <f>'Prihodi i rashodi po izvorima'!E13</f>
        <v>2000</v>
      </c>
      <c r="Q15" s="249"/>
      <c r="R15" s="248">
        <v>2500</v>
      </c>
      <c r="S15" s="249"/>
      <c r="T15" s="248">
        <v>3000</v>
      </c>
      <c r="U15" s="249"/>
    </row>
    <row r="16" spans="1:21" ht="52.5" customHeight="1" x14ac:dyDescent="0.25">
      <c r="A16" s="41"/>
      <c r="B16" s="294">
        <v>7</v>
      </c>
      <c r="C16" s="295"/>
      <c r="D16" s="266" t="s">
        <v>5</v>
      </c>
      <c r="E16" s="268"/>
      <c r="F16" s="268"/>
      <c r="G16" s="268"/>
      <c r="H16" s="268"/>
      <c r="I16" s="268"/>
      <c r="J16" s="268"/>
      <c r="K16" s="267"/>
      <c r="L16" s="250">
        <v>23671.759999999998</v>
      </c>
      <c r="M16" s="251"/>
      <c r="N16" s="250">
        <v>10300</v>
      </c>
      <c r="O16" s="251"/>
      <c r="P16" s="250">
        <f>P17</f>
        <v>300</v>
      </c>
      <c r="Q16" s="251"/>
      <c r="R16" s="250">
        <f>R17</f>
        <v>300</v>
      </c>
      <c r="S16" s="251"/>
      <c r="T16" s="250">
        <f>T17</f>
        <v>300</v>
      </c>
      <c r="U16" s="251"/>
    </row>
    <row r="17" spans="1:21" ht="52.5" customHeight="1" x14ac:dyDescent="0.25">
      <c r="A17" s="41"/>
      <c r="B17" s="292">
        <v>71</v>
      </c>
      <c r="C17" s="293"/>
      <c r="D17" s="260" t="s">
        <v>6</v>
      </c>
      <c r="E17" s="262"/>
      <c r="F17" s="262"/>
      <c r="G17" s="262"/>
      <c r="H17" s="262"/>
      <c r="I17" s="262"/>
      <c r="J17" s="262"/>
      <c r="K17" s="261"/>
      <c r="L17" s="246">
        <v>21390</v>
      </c>
      <c r="M17" s="247"/>
      <c r="N17" s="246">
        <v>7300</v>
      </c>
      <c r="O17" s="247"/>
      <c r="P17" s="246">
        <f>'Prihodi i rashodi po izvorima'!E36</f>
        <v>300</v>
      </c>
      <c r="Q17" s="247"/>
      <c r="R17" s="246">
        <f>'Prihodi i rashodi po izvorima'!G36</f>
        <v>300</v>
      </c>
      <c r="S17" s="247"/>
      <c r="T17" s="246">
        <f>'Prihodi i rashodi po izvorima'!G35</f>
        <v>300</v>
      </c>
      <c r="U17" s="247"/>
    </row>
    <row r="18" spans="1:21" ht="52.5" customHeight="1" x14ac:dyDescent="0.25">
      <c r="A18" s="41"/>
      <c r="B18" s="290">
        <v>72</v>
      </c>
      <c r="C18" s="291"/>
      <c r="D18" s="263" t="s">
        <v>102</v>
      </c>
      <c r="E18" s="265"/>
      <c r="F18" s="265"/>
      <c r="G18" s="265"/>
      <c r="H18" s="265"/>
      <c r="I18" s="265"/>
      <c r="J18" s="265"/>
      <c r="K18" s="264"/>
      <c r="L18" s="248">
        <v>2281.7600000000002</v>
      </c>
      <c r="M18" s="249"/>
      <c r="N18" s="248">
        <v>3000</v>
      </c>
      <c r="O18" s="249"/>
      <c r="P18" s="248">
        <v>0</v>
      </c>
      <c r="Q18" s="249"/>
      <c r="R18" s="248">
        <v>0</v>
      </c>
      <c r="S18" s="249"/>
      <c r="T18" s="248">
        <v>0</v>
      </c>
      <c r="U18" s="249"/>
    </row>
    <row r="19" spans="1:21" ht="52.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120"/>
      <c r="U19" s="41"/>
    </row>
    <row r="20" spans="1:21" ht="39.75" customHeight="1" x14ac:dyDescent="0.25">
      <c r="A20" s="41"/>
      <c r="B20" s="275" t="s">
        <v>92</v>
      </c>
      <c r="C20" s="276"/>
      <c r="D20" s="281" t="s">
        <v>93</v>
      </c>
      <c r="E20" s="282"/>
      <c r="F20" s="282"/>
      <c r="G20" s="282"/>
      <c r="H20" s="282"/>
      <c r="I20" s="282"/>
      <c r="J20" s="282"/>
      <c r="K20" s="283"/>
      <c r="L20" s="275" t="s">
        <v>342</v>
      </c>
      <c r="M20" s="276"/>
      <c r="N20" s="275" t="s">
        <v>354</v>
      </c>
      <c r="O20" s="276"/>
      <c r="P20" s="254" t="s">
        <v>344</v>
      </c>
      <c r="Q20" s="255"/>
      <c r="R20" s="254" t="s">
        <v>345</v>
      </c>
      <c r="S20" s="255"/>
      <c r="T20" s="300" t="s">
        <v>346</v>
      </c>
      <c r="U20" s="255"/>
    </row>
    <row r="21" spans="1:21" ht="24.75" customHeight="1" x14ac:dyDescent="0.25">
      <c r="A21" s="41"/>
      <c r="B21" s="277"/>
      <c r="C21" s="278"/>
      <c r="D21" s="284"/>
      <c r="E21" s="285"/>
      <c r="F21" s="285"/>
      <c r="G21" s="285"/>
      <c r="H21" s="285"/>
      <c r="I21" s="285"/>
      <c r="J21" s="285"/>
      <c r="K21" s="286"/>
      <c r="L21" s="277"/>
      <c r="M21" s="278"/>
      <c r="N21" s="277"/>
      <c r="O21" s="278"/>
      <c r="P21" s="256"/>
      <c r="Q21" s="257"/>
      <c r="R21" s="256"/>
      <c r="S21" s="257"/>
      <c r="T21" s="301"/>
      <c r="U21" s="257"/>
    </row>
    <row r="22" spans="1:21" ht="12" customHeight="1" x14ac:dyDescent="0.25">
      <c r="A22" s="41"/>
      <c r="B22" s="279"/>
      <c r="C22" s="280"/>
      <c r="D22" s="287"/>
      <c r="E22" s="288"/>
      <c r="F22" s="288"/>
      <c r="G22" s="288"/>
      <c r="H22" s="288"/>
      <c r="I22" s="288"/>
      <c r="J22" s="288"/>
      <c r="K22" s="289"/>
      <c r="L22" s="279"/>
      <c r="M22" s="280"/>
      <c r="N22" s="279"/>
      <c r="O22" s="280"/>
      <c r="P22" s="258"/>
      <c r="Q22" s="259"/>
      <c r="R22" s="258"/>
      <c r="S22" s="259"/>
      <c r="T22" s="302"/>
      <c r="U22" s="259"/>
    </row>
    <row r="23" spans="1:21" ht="52.5" customHeight="1" x14ac:dyDescent="0.25">
      <c r="A23" s="41"/>
      <c r="B23" s="272"/>
      <c r="C23" s="273"/>
      <c r="D23" s="272" t="s">
        <v>103</v>
      </c>
      <c r="E23" s="274"/>
      <c r="F23" s="274"/>
      <c r="G23" s="274"/>
      <c r="H23" s="274"/>
      <c r="I23" s="274"/>
      <c r="J23" s="274"/>
      <c r="K23" s="273"/>
      <c r="L23" s="252">
        <f>L24+L32</f>
        <v>2177737.21</v>
      </c>
      <c r="M23" s="253"/>
      <c r="N23" s="252">
        <v>3000284.3200000003</v>
      </c>
      <c r="O23" s="253"/>
      <c r="P23" s="252">
        <f>P24+P32</f>
        <v>3055315.33</v>
      </c>
      <c r="Q23" s="253"/>
      <c r="R23" s="252">
        <f>R24+R32</f>
        <v>1712215.1400000001</v>
      </c>
      <c r="S23" s="253"/>
      <c r="T23" s="252">
        <f>T24+T32</f>
        <v>1775715.1400000001</v>
      </c>
      <c r="U23" s="253"/>
    </row>
    <row r="24" spans="1:21" ht="52.5" customHeight="1" x14ac:dyDescent="0.25">
      <c r="A24" s="41"/>
      <c r="B24" s="266">
        <v>3</v>
      </c>
      <c r="C24" s="267"/>
      <c r="D24" s="266" t="s">
        <v>7</v>
      </c>
      <c r="E24" s="268"/>
      <c r="F24" s="268"/>
      <c r="G24" s="268"/>
      <c r="H24" s="268"/>
      <c r="I24" s="268"/>
      <c r="J24" s="268"/>
      <c r="K24" s="267"/>
      <c r="L24" s="250">
        <v>1266576.69</v>
      </c>
      <c r="M24" s="251"/>
      <c r="N24" s="250">
        <v>1845356.35</v>
      </c>
      <c r="O24" s="251"/>
      <c r="P24" s="250">
        <f>P25+P26+P27+P28+P29+P30+P31</f>
        <v>1599580.33</v>
      </c>
      <c r="Q24" s="251"/>
      <c r="R24" s="250">
        <f>R25+R26+R27+R28+R29+R30+R31</f>
        <v>1675815.1400000001</v>
      </c>
      <c r="S24" s="251"/>
      <c r="T24" s="250">
        <f>T25+T26+T27+T28+T29+T30+T31</f>
        <v>1767315.1400000001</v>
      </c>
      <c r="U24" s="251"/>
    </row>
    <row r="25" spans="1:21" ht="52.5" customHeight="1" x14ac:dyDescent="0.25">
      <c r="A25" s="41"/>
      <c r="B25" s="263">
        <v>31</v>
      </c>
      <c r="C25" s="264"/>
      <c r="D25" s="263" t="s">
        <v>8</v>
      </c>
      <c r="E25" s="265"/>
      <c r="F25" s="265"/>
      <c r="G25" s="265"/>
      <c r="H25" s="265"/>
      <c r="I25" s="265"/>
      <c r="J25" s="265"/>
      <c r="K25" s="264"/>
      <c r="L25" s="246">
        <v>188209.69</v>
      </c>
      <c r="M25" s="247"/>
      <c r="N25" s="248">
        <v>307264.64000000001</v>
      </c>
      <c r="O25" s="249"/>
      <c r="P25" s="248">
        <f>'Prihodi i rashodi po izvorima'!E48+'Prihodi i rashodi po izvorima'!E82</f>
        <v>346700</v>
      </c>
      <c r="Q25" s="249"/>
      <c r="R25" s="248">
        <f>'Prihodi i rashodi po izvorima'!F48+'Prihodi i rashodi po izvorima'!F82</f>
        <v>356200</v>
      </c>
      <c r="S25" s="249"/>
      <c r="T25" s="248">
        <f>'Prihodi i rashodi po izvorima'!G48+'Prihodi i rashodi po izvorima'!G82</f>
        <v>366200</v>
      </c>
      <c r="U25" s="249"/>
    </row>
    <row r="26" spans="1:21" ht="52.5" customHeight="1" x14ac:dyDescent="0.25">
      <c r="A26" s="41"/>
      <c r="B26" s="263">
        <v>32</v>
      </c>
      <c r="C26" s="264"/>
      <c r="D26" s="263" t="s">
        <v>17</v>
      </c>
      <c r="E26" s="265"/>
      <c r="F26" s="265"/>
      <c r="G26" s="265"/>
      <c r="H26" s="265"/>
      <c r="I26" s="265"/>
      <c r="J26" s="265"/>
      <c r="K26" s="264"/>
      <c r="L26" s="246">
        <v>382625.16</v>
      </c>
      <c r="M26" s="247"/>
      <c r="N26" s="248">
        <v>544125</v>
      </c>
      <c r="O26" s="249"/>
      <c r="P26" s="248">
        <v>401000</v>
      </c>
      <c r="Q26" s="249"/>
      <c r="R26" s="248">
        <v>414000</v>
      </c>
      <c r="S26" s="249"/>
      <c r="T26" s="248">
        <v>455500</v>
      </c>
      <c r="U26" s="249"/>
    </row>
    <row r="27" spans="1:21" ht="52.5" customHeight="1" x14ac:dyDescent="0.25">
      <c r="A27" s="41"/>
      <c r="B27" s="263">
        <v>34</v>
      </c>
      <c r="C27" s="264"/>
      <c r="D27" s="263" t="s">
        <v>104</v>
      </c>
      <c r="E27" s="265"/>
      <c r="F27" s="265"/>
      <c r="G27" s="265"/>
      <c r="H27" s="265"/>
      <c r="I27" s="265"/>
      <c r="J27" s="265"/>
      <c r="K27" s="264"/>
      <c r="L27" s="246">
        <v>7028.14</v>
      </c>
      <c r="M27" s="247"/>
      <c r="N27" s="248">
        <v>31000</v>
      </c>
      <c r="O27" s="249"/>
      <c r="P27" s="248">
        <f>'Prihodi i rashodi po izvorima'!E50</f>
        <v>21000</v>
      </c>
      <c r="Q27" s="249"/>
      <c r="R27" s="248">
        <f>'Prihodi i rashodi po izvorima'!F50</f>
        <v>21000</v>
      </c>
      <c r="S27" s="249"/>
      <c r="T27" s="248">
        <f>'Prihodi i rashodi po izvorima'!G50</f>
        <v>21000</v>
      </c>
      <c r="U27" s="249"/>
    </row>
    <row r="28" spans="1:21" ht="52.5" customHeight="1" x14ac:dyDescent="0.25">
      <c r="A28" s="41"/>
      <c r="B28" s="263">
        <v>35</v>
      </c>
      <c r="C28" s="264"/>
      <c r="D28" s="263" t="s">
        <v>105</v>
      </c>
      <c r="E28" s="265"/>
      <c r="F28" s="265"/>
      <c r="G28" s="265"/>
      <c r="H28" s="265"/>
      <c r="I28" s="265"/>
      <c r="J28" s="265"/>
      <c r="K28" s="264"/>
      <c r="L28" s="246">
        <v>7753.55</v>
      </c>
      <c r="M28" s="247"/>
      <c r="N28" s="248">
        <v>7500</v>
      </c>
      <c r="O28" s="249"/>
      <c r="P28" s="248">
        <f>'Prihodi i rashodi po izvorima'!E51</f>
        <v>8000</v>
      </c>
      <c r="Q28" s="249"/>
      <c r="R28" s="248">
        <f>'Prihodi i rashodi po izvorima'!F51</f>
        <v>7500</v>
      </c>
      <c r="S28" s="249"/>
      <c r="T28" s="248">
        <f>'Prihodi i rashodi po izvorima'!G51</f>
        <v>7500</v>
      </c>
      <c r="U28" s="249"/>
    </row>
    <row r="29" spans="1:21" ht="52.5" customHeight="1" x14ac:dyDescent="0.25">
      <c r="A29" s="41"/>
      <c r="B29" s="263">
        <v>36</v>
      </c>
      <c r="C29" s="264"/>
      <c r="D29" s="263" t="s">
        <v>106</v>
      </c>
      <c r="E29" s="265"/>
      <c r="F29" s="265"/>
      <c r="G29" s="265"/>
      <c r="H29" s="265"/>
      <c r="I29" s="265"/>
      <c r="J29" s="265"/>
      <c r="K29" s="264"/>
      <c r="L29" s="246">
        <v>224834.3</v>
      </c>
      <c r="M29" s="247"/>
      <c r="N29" s="248">
        <v>352293.31</v>
      </c>
      <c r="O29" s="249"/>
      <c r="P29" s="248">
        <f>'Prihodi i rashodi po izvorima'!E52+'Prihodi i rashodi po izvorima'!E84</f>
        <v>382500</v>
      </c>
      <c r="Q29" s="249"/>
      <c r="R29" s="248">
        <f>'Prihodi i rashodi po izvorima'!F52+'Prihodi i rashodi po izvorima'!F84</f>
        <v>412500</v>
      </c>
      <c r="S29" s="249"/>
      <c r="T29" s="248">
        <f>'Prihodi i rashodi po izvorima'!G52+'Prihodi i rashodi po izvorima'!G84</f>
        <v>412500</v>
      </c>
      <c r="U29" s="249"/>
    </row>
    <row r="30" spans="1:21" ht="52.5" customHeight="1" x14ac:dyDescent="0.25">
      <c r="A30" s="41"/>
      <c r="B30" s="263">
        <v>37</v>
      </c>
      <c r="C30" s="264"/>
      <c r="D30" s="269" t="s">
        <v>107</v>
      </c>
      <c r="E30" s="270"/>
      <c r="F30" s="270"/>
      <c r="G30" s="270"/>
      <c r="H30" s="270"/>
      <c r="I30" s="270"/>
      <c r="J30" s="270"/>
      <c r="K30" s="271"/>
      <c r="L30" s="246">
        <v>190090.26</v>
      </c>
      <c r="M30" s="247"/>
      <c r="N30" s="248">
        <v>290208.40000000002</v>
      </c>
      <c r="O30" s="249"/>
      <c r="P30" s="248">
        <f>'Prihodi i rashodi po izvorima'!E85+'Prihodi i rashodi po izvorima'!E53</f>
        <v>295600</v>
      </c>
      <c r="Q30" s="249"/>
      <c r="R30" s="248">
        <f>'Prihodi i rashodi po izvorima'!F85+'Prihodi i rashodi po izvorima'!F53</f>
        <v>319200</v>
      </c>
      <c r="S30" s="249"/>
      <c r="T30" s="248">
        <f>'Prihodi i rashodi po izvorima'!G85+'Prihodi i rashodi po izvorima'!G53</f>
        <v>349200</v>
      </c>
      <c r="U30" s="249"/>
    </row>
    <row r="31" spans="1:21" ht="52.5" customHeight="1" x14ac:dyDescent="0.25">
      <c r="A31" s="41"/>
      <c r="B31" s="260">
        <v>38</v>
      </c>
      <c r="C31" s="261"/>
      <c r="D31" s="260" t="s">
        <v>108</v>
      </c>
      <c r="E31" s="262"/>
      <c r="F31" s="262"/>
      <c r="G31" s="262"/>
      <c r="H31" s="262"/>
      <c r="I31" s="262"/>
      <c r="J31" s="262"/>
      <c r="K31" s="261"/>
      <c r="L31" s="246">
        <v>265319.75</v>
      </c>
      <c r="M31" s="247"/>
      <c r="N31" s="246">
        <v>312965</v>
      </c>
      <c r="O31" s="247"/>
      <c r="P31" s="246">
        <f>'Prihodi i rashodi po izvorima'!E54</f>
        <v>144780.33000000002</v>
      </c>
      <c r="Q31" s="247"/>
      <c r="R31" s="246">
        <f>'Prihodi i rashodi po izvorima'!F54</f>
        <v>145415.14000000001</v>
      </c>
      <c r="S31" s="247"/>
      <c r="T31" s="246">
        <f>'Prihodi i rashodi po izvorima'!G54</f>
        <v>155415.14000000001</v>
      </c>
      <c r="U31" s="247"/>
    </row>
    <row r="32" spans="1:21" ht="52.5" customHeight="1" x14ac:dyDescent="0.25">
      <c r="A32" s="41"/>
      <c r="B32" s="266">
        <v>4</v>
      </c>
      <c r="C32" s="267"/>
      <c r="D32" s="266" t="s">
        <v>9</v>
      </c>
      <c r="E32" s="268"/>
      <c r="F32" s="268"/>
      <c r="G32" s="268"/>
      <c r="H32" s="268"/>
      <c r="I32" s="268"/>
      <c r="J32" s="268"/>
      <c r="K32" s="267"/>
      <c r="L32" s="250">
        <v>911160.52</v>
      </c>
      <c r="M32" s="251"/>
      <c r="N32" s="250">
        <v>1154927.97</v>
      </c>
      <c r="O32" s="251"/>
      <c r="P32" s="250">
        <f>P33+P34</f>
        <v>1455735</v>
      </c>
      <c r="Q32" s="251"/>
      <c r="R32" s="250">
        <f>R33+R34</f>
        <v>36400</v>
      </c>
      <c r="S32" s="251"/>
      <c r="T32" s="250">
        <f>T33+T34</f>
        <v>8400</v>
      </c>
      <c r="U32" s="251"/>
    </row>
    <row r="33" spans="1:21" ht="52.5" customHeight="1" x14ac:dyDescent="0.25">
      <c r="A33" s="41"/>
      <c r="B33" s="263">
        <v>41</v>
      </c>
      <c r="C33" s="264"/>
      <c r="D33" s="263" t="s">
        <v>10</v>
      </c>
      <c r="E33" s="265"/>
      <c r="F33" s="265"/>
      <c r="G33" s="265"/>
      <c r="H33" s="265"/>
      <c r="I33" s="265"/>
      <c r="J33" s="265"/>
      <c r="K33" s="264"/>
      <c r="L33" s="246">
        <v>0</v>
      </c>
      <c r="M33" s="247"/>
      <c r="N33" s="248">
        <v>97825</v>
      </c>
      <c r="O33" s="249"/>
      <c r="P33" s="248">
        <f>'Prihodi i rashodi po izvorima'!E57+'Prihodi i rashodi po izvorima'!E89</f>
        <v>34900</v>
      </c>
      <c r="Q33" s="249"/>
      <c r="R33" s="248">
        <f>'Prihodi i rashodi po izvorima'!F57+'Prihodi i rashodi po izvorima'!F89</f>
        <v>15400</v>
      </c>
      <c r="S33" s="249"/>
      <c r="T33" s="248">
        <f>'Prihodi i rashodi po izvorima'!G57+'Prihodi i rashodi po izvorima'!G89</f>
        <v>8400</v>
      </c>
      <c r="U33" s="249"/>
    </row>
    <row r="34" spans="1:21" ht="52.5" customHeight="1" x14ac:dyDescent="0.25">
      <c r="A34" s="41"/>
      <c r="B34" s="260">
        <v>42</v>
      </c>
      <c r="C34" s="261"/>
      <c r="D34" s="260" t="s">
        <v>22</v>
      </c>
      <c r="E34" s="262"/>
      <c r="F34" s="262"/>
      <c r="G34" s="262"/>
      <c r="H34" s="262"/>
      <c r="I34" s="262"/>
      <c r="J34" s="262"/>
      <c r="K34" s="261"/>
      <c r="L34" s="246">
        <v>654717.05000000005</v>
      </c>
      <c r="M34" s="247"/>
      <c r="N34" s="246">
        <v>1052102.97</v>
      </c>
      <c r="O34" s="247"/>
      <c r="P34" s="246">
        <f>'Prihodi i rashodi po izvorima'!E58+'Prihodi i rashodi po izvorima'!E75+'Prihodi i rashodi po izvorima'!E90+'Prihodi i rashodi po izvorima'!E117</f>
        <v>1420835</v>
      </c>
      <c r="Q34" s="247"/>
      <c r="R34" s="246">
        <f>'Prihodi i rashodi po izvorima'!F58</f>
        <v>21000</v>
      </c>
      <c r="S34" s="247"/>
      <c r="T34" s="246">
        <v>0</v>
      </c>
      <c r="U34" s="247"/>
    </row>
    <row r="35" spans="1:21" ht="52.5" customHeight="1" x14ac:dyDescent="0.25">
      <c r="A35" s="41"/>
      <c r="B35" s="260">
        <v>45</v>
      </c>
      <c r="C35" s="261"/>
      <c r="D35" s="260" t="s">
        <v>109</v>
      </c>
      <c r="E35" s="262"/>
      <c r="F35" s="262"/>
      <c r="G35" s="262"/>
      <c r="H35" s="262"/>
      <c r="I35" s="262"/>
      <c r="J35" s="262"/>
      <c r="K35" s="261"/>
      <c r="L35" s="246">
        <v>256443.47</v>
      </c>
      <c r="M35" s="247"/>
      <c r="N35" s="246">
        <v>5000</v>
      </c>
      <c r="O35" s="247"/>
      <c r="P35" s="246">
        <v>0</v>
      </c>
      <c r="Q35" s="247"/>
      <c r="R35" s="246">
        <v>0</v>
      </c>
      <c r="S35" s="247"/>
      <c r="T35" s="246">
        <v>0</v>
      </c>
      <c r="U35" s="247"/>
    </row>
    <row r="36" spans="1:21" ht="45.75" customHeight="1" x14ac:dyDescent="0.25"/>
    <row r="37" spans="1:21" ht="45.75" customHeight="1" x14ac:dyDescent="0.25"/>
    <row r="38" spans="1:21" ht="45.75" customHeight="1" x14ac:dyDescent="0.25"/>
    <row r="39" spans="1:21" ht="51" customHeight="1" x14ac:dyDescent="0.25"/>
    <row r="40" spans="1:21" ht="48" customHeight="1" x14ac:dyDescent="0.25"/>
    <row r="41" spans="1:21" ht="47.25" customHeight="1" x14ac:dyDescent="0.25"/>
    <row r="42" spans="1:21" ht="45.75" customHeight="1" x14ac:dyDescent="0.25"/>
    <row r="43" spans="1:21" ht="47.25" customHeight="1" x14ac:dyDescent="0.25"/>
    <row r="44" spans="1:21" ht="51" customHeight="1" x14ac:dyDescent="0.25"/>
    <row r="45" spans="1:21" ht="47.25" customHeight="1" x14ac:dyDescent="0.25"/>
    <row r="46" spans="1:21" ht="49.5" customHeight="1" x14ac:dyDescent="0.25"/>
    <row r="47" spans="1:21" ht="38.25" customHeight="1" x14ac:dyDescent="0.25"/>
    <row r="48" spans="1:21" ht="38.25" customHeight="1" x14ac:dyDescent="0.25"/>
    <row r="49" ht="38.25" customHeight="1" x14ac:dyDescent="0.25"/>
    <row r="50" ht="38.25" customHeight="1" x14ac:dyDescent="0.25"/>
    <row r="51" ht="38.25" customHeight="1" x14ac:dyDescent="0.25"/>
    <row r="52" ht="15" customHeight="1" x14ac:dyDescent="0.25"/>
  </sheetData>
  <mergeCells count="184">
    <mergeCell ref="B3:U3"/>
    <mergeCell ref="T28:U28"/>
    <mergeCell ref="T29:U29"/>
    <mergeCell ref="T30:U30"/>
    <mergeCell ref="T31:U31"/>
    <mergeCell ref="T32:U32"/>
    <mergeCell ref="T33:U33"/>
    <mergeCell ref="T35:U35"/>
    <mergeCell ref="T34:U34"/>
    <mergeCell ref="T23:U23"/>
    <mergeCell ref="T24:U24"/>
    <mergeCell ref="T16:U16"/>
    <mergeCell ref="T17:U17"/>
    <mergeCell ref="T18:U18"/>
    <mergeCell ref="T15:U15"/>
    <mergeCell ref="T20:U22"/>
    <mergeCell ref="T25:U25"/>
    <mergeCell ref="T26:U26"/>
    <mergeCell ref="T27:U27"/>
    <mergeCell ref="T5:U7"/>
    <mergeCell ref="T8:U8"/>
    <mergeCell ref="T9:U9"/>
    <mergeCell ref="T10:U10"/>
    <mergeCell ref="T11:U11"/>
    <mergeCell ref="T12:U12"/>
    <mergeCell ref="T13:U13"/>
    <mergeCell ref="T14:U14"/>
    <mergeCell ref="P5:Q7"/>
    <mergeCell ref="R5:S7"/>
    <mergeCell ref="P10:Q10"/>
    <mergeCell ref="P11:Q11"/>
    <mergeCell ref="P12:Q12"/>
    <mergeCell ref="P13:Q13"/>
    <mergeCell ref="P14:Q14"/>
    <mergeCell ref="P15:Q15"/>
    <mergeCell ref="R15:S15"/>
    <mergeCell ref="R14:S14"/>
    <mergeCell ref="R13:S13"/>
    <mergeCell ref="P9:Q9"/>
    <mergeCell ref="R9:S9"/>
    <mergeCell ref="P8:Q8"/>
    <mergeCell ref="R8:S8"/>
    <mergeCell ref="R31:S31"/>
    <mergeCell ref="R30:S30"/>
    <mergeCell ref="R29:S29"/>
    <mergeCell ref="R28:S28"/>
    <mergeCell ref="R27:S27"/>
    <mergeCell ref="R26:S26"/>
    <mergeCell ref="R25:S25"/>
    <mergeCell ref="R24:S24"/>
    <mergeCell ref="R20:S22"/>
    <mergeCell ref="P16:Q16"/>
    <mergeCell ref="P17:Q17"/>
    <mergeCell ref="P18:Q18"/>
    <mergeCell ref="R17:S17"/>
    <mergeCell ref="R18:S18"/>
    <mergeCell ref="R16:S16"/>
    <mergeCell ref="P23:Q23"/>
    <mergeCell ref="B10:C10"/>
    <mergeCell ref="D10:K10"/>
    <mergeCell ref="L10:M10"/>
    <mergeCell ref="N10:O10"/>
    <mergeCell ref="B13:C13"/>
    <mergeCell ref="D13:K13"/>
    <mergeCell ref="L13:M13"/>
    <mergeCell ref="N13:O13"/>
    <mergeCell ref="B12:C12"/>
    <mergeCell ref="D12:K12"/>
    <mergeCell ref="L12:M12"/>
    <mergeCell ref="N12:O12"/>
    <mergeCell ref="B11:C11"/>
    <mergeCell ref="D11:K11"/>
    <mergeCell ref="L11:M11"/>
    <mergeCell ref="N11:O11"/>
    <mergeCell ref="B8:C8"/>
    <mergeCell ref="D8:K8"/>
    <mergeCell ref="L8:M8"/>
    <mergeCell ref="N8:O8"/>
    <mergeCell ref="B5:C7"/>
    <mergeCell ref="D5:K7"/>
    <mergeCell ref="L5:M7"/>
    <mergeCell ref="N5:O7"/>
    <mergeCell ref="B9:C9"/>
    <mergeCell ref="D9:K9"/>
    <mergeCell ref="L9:M9"/>
    <mergeCell ref="N9:O9"/>
    <mergeCell ref="B18:C18"/>
    <mergeCell ref="D18:K18"/>
    <mergeCell ref="L18:M18"/>
    <mergeCell ref="N18:O18"/>
    <mergeCell ref="B15:C15"/>
    <mergeCell ref="D15:K15"/>
    <mergeCell ref="L15:M15"/>
    <mergeCell ref="N15:O15"/>
    <mergeCell ref="B14:C14"/>
    <mergeCell ref="D14:K14"/>
    <mergeCell ref="L14:M14"/>
    <mergeCell ref="N14:O14"/>
    <mergeCell ref="B17:C17"/>
    <mergeCell ref="D17:K17"/>
    <mergeCell ref="L17:M17"/>
    <mergeCell ref="N17:O17"/>
    <mergeCell ref="B16:C16"/>
    <mergeCell ref="D16:K16"/>
    <mergeCell ref="L16:M16"/>
    <mergeCell ref="N16:O16"/>
    <mergeCell ref="B24:C24"/>
    <mergeCell ref="D24:K24"/>
    <mergeCell ref="L24:M24"/>
    <mergeCell ref="N24:O24"/>
    <mergeCell ref="B23:C23"/>
    <mergeCell ref="D23:K23"/>
    <mergeCell ref="L23:M23"/>
    <mergeCell ref="N23:O23"/>
    <mergeCell ref="B20:C22"/>
    <mergeCell ref="D20:K22"/>
    <mergeCell ref="L20:M22"/>
    <mergeCell ref="N20:O22"/>
    <mergeCell ref="B27:C27"/>
    <mergeCell ref="D27:K27"/>
    <mergeCell ref="L27:M27"/>
    <mergeCell ref="N27:O27"/>
    <mergeCell ref="B26:C26"/>
    <mergeCell ref="D26:K26"/>
    <mergeCell ref="L26:M26"/>
    <mergeCell ref="N26:O26"/>
    <mergeCell ref="B25:C25"/>
    <mergeCell ref="D25:K25"/>
    <mergeCell ref="L25:M25"/>
    <mergeCell ref="N25:O25"/>
    <mergeCell ref="B29:C29"/>
    <mergeCell ref="D29:K29"/>
    <mergeCell ref="L29:M29"/>
    <mergeCell ref="N29:O29"/>
    <mergeCell ref="B30:C30"/>
    <mergeCell ref="D30:K30"/>
    <mergeCell ref="L30:M30"/>
    <mergeCell ref="N30:O30"/>
    <mergeCell ref="B28:C28"/>
    <mergeCell ref="D28:K28"/>
    <mergeCell ref="L28:M28"/>
    <mergeCell ref="N28:O28"/>
    <mergeCell ref="L35:M35"/>
    <mergeCell ref="N35:O35"/>
    <mergeCell ref="B34:C34"/>
    <mergeCell ref="D34:K34"/>
    <mergeCell ref="L34:M34"/>
    <mergeCell ref="N34:O34"/>
    <mergeCell ref="B31:C31"/>
    <mergeCell ref="D31:K31"/>
    <mergeCell ref="L31:M31"/>
    <mergeCell ref="N31:O31"/>
    <mergeCell ref="B33:C33"/>
    <mergeCell ref="D33:K33"/>
    <mergeCell ref="L33:M33"/>
    <mergeCell ref="N33:O33"/>
    <mergeCell ref="B32:C32"/>
    <mergeCell ref="D32:K32"/>
    <mergeCell ref="L32:M32"/>
    <mergeCell ref="N32:O32"/>
    <mergeCell ref="A1:U1"/>
    <mergeCell ref="P34:Q34"/>
    <mergeCell ref="P35:Q35"/>
    <mergeCell ref="R35:S35"/>
    <mergeCell ref="R34:S34"/>
    <mergeCell ref="R33:S33"/>
    <mergeCell ref="R32:S32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R12:S12"/>
    <mergeCell ref="R11:S11"/>
    <mergeCell ref="R10:S10"/>
    <mergeCell ref="R23:S23"/>
    <mergeCell ref="P20:Q22"/>
    <mergeCell ref="B35:C35"/>
    <mergeCell ref="D35:K35"/>
  </mergeCells>
  <pageMargins left="0.25" right="0.25" top="0.75" bottom="0.75" header="0.3" footer="0.3"/>
  <pageSetup paperSize="9" scale="48" fitToHeight="0" orientation="landscape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122"/>
  <sheetViews>
    <sheetView topLeftCell="B1" zoomScale="75" zoomScaleNormal="75" workbookViewId="0">
      <selection activeCell="D7" sqref="D7"/>
    </sheetView>
  </sheetViews>
  <sheetFormatPr defaultRowHeight="15" x14ac:dyDescent="0.25"/>
  <cols>
    <col min="1" max="1" width="9.140625" customWidth="1"/>
    <col min="2" max="2" width="76.5703125" customWidth="1"/>
    <col min="3" max="3" width="28.140625" customWidth="1"/>
    <col min="4" max="4" width="28" customWidth="1"/>
    <col min="5" max="5" width="27.7109375" customWidth="1"/>
    <col min="6" max="6" width="27.5703125" customWidth="1"/>
    <col min="7" max="7" width="27.85546875" customWidth="1"/>
    <col min="8" max="8" width="9" customWidth="1"/>
    <col min="9" max="9" width="27.85546875" customWidth="1"/>
    <col min="10" max="10" width="18.85546875" customWidth="1"/>
  </cols>
  <sheetData>
    <row r="1" spans="2:10" ht="42" customHeight="1" x14ac:dyDescent="0.25">
      <c r="B1" s="234" t="s">
        <v>297</v>
      </c>
      <c r="C1" s="234"/>
      <c r="D1" s="234"/>
      <c r="E1" s="234"/>
      <c r="F1" s="234"/>
      <c r="G1" s="234"/>
      <c r="H1" s="3"/>
      <c r="I1" s="3"/>
    </row>
    <row r="2" spans="2:10" ht="18" customHeight="1" x14ac:dyDescent="0.3">
      <c r="B2" s="3"/>
      <c r="C2" s="3"/>
      <c r="D2" s="3"/>
      <c r="E2" s="47"/>
      <c r="F2" s="47"/>
      <c r="G2" s="48"/>
      <c r="H2" s="48"/>
      <c r="I2" s="48"/>
    </row>
    <row r="3" spans="2:10" ht="51.75" customHeight="1" x14ac:dyDescent="0.25">
      <c r="B3" s="49" t="s">
        <v>37</v>
      </c>
      <c r="C3" s="49" t="s">
        <v>347</v>
      </c>
      <c r="D3" s="49" t="s">
        <v>348</v>
      </c>
      <c r="E3" s="49" t="s">
        <v>349</v>
      </c>
      <c r="F3" s="73" t="s">
        <v>350</v>
      </c>
      <c r="G3" s="73" t="s">
        <v>351</v>
      </c>
      <c r="H3" s="119"/>
      <c r="I3" s="133"/>
    </row>
    <row r="4" spans="2:10" ht="51.75" customHeight="1" x14ac:dyDescent="0.3">
      <c r="B4" s="50" t="s">
        <v>38</v>
      </c>
      <c r="C4" s="142">
        <v>2592681.4500000002</v>
      </c>
      <c r="D4" s="142">
        <v>2833562.26</v>
      </c>
      <c r="E4" s="153">
        <f>E5+E17+E21+E34+E39</f>
        <v>3137981.33</v>
      </c>
      <c r="F4" s="153">
        <f>F5+F17+F21+F34+F39</f>
        <v>1864881.1400000001</v>
      </c>
      <c r="G4" s="153">
        <f>G5+G17+G21+G34+G39</f>
        <v>1858381.1400000001</v>
      </c>
      <c r="H4" s="125"/>
      <c r="I4" s="134"/>
      <c r="J4" s="9"/>
    </row>
    <row r="5" spans="2:10" ht="51.75" customHeight="1" x14ac:dyDescent="0.3">
      <c r="B5" s="51" t="s">
        <v>39</v>
      </c>
      <c r="C5" s="143">
        <v>943696.86</v>
      </c>
      <c r="D5" s="143">
        <v>1741874.0499999998</v>
      </c>
      <c r="E5" s="154">
        <f t="shared" ref="E5:G6" si="0">E6</f>
        <v>1280181.33</v>
      </c>
      <c r="F5" s="154">
        <f t="shared" si="0"/>
        <v>1122581.1400000001</v>
      </c>
      <c r="G5" s="154">
        <f t="shared" si="0"/>
        <v>1107081.1400000001</v>
      </c>
      <c r="H5" s="126"/>
      <c r="I5" s="135"/>
      <c r="J5" s="9"/>
    </row>
    <row r="6" spans="2:10" ht="51.75" customHeight="1" x14ac:dyDescent="0.3">
      <c r="B6" s="51" t="s">
        <v>410</v>
      </c>
      <c r="C6" s="143">
        <v>943696.86</v>
      </c>
      <c r="D6" s="143">
        <v>1741874.0499999998</v>
      </c>
      <c r="E6" s="154">
        <f t="shared" si="0"/>
        <v>1280181.33</v>
      </c>
      <c r="F6" s="154">
        <f t="shared" si="0"/>
        <v>1122581.1400000001</v>
      </c>
      <c r="G6" s="154">
        <f t="shared" si="0"/>
        <v>1107081.1400000001</v>
      </c>
      <c r="H6" s="126"/>
      <c r="I6" s="135"/>
      <c r="J6" s="9"/>
    </row>
    <row r="7" spans="2:10" ht="51.75" customHeight="1" x14ac:dyDescent="0.3">
      <c r="B7" s="76" t="s">
        <v>40</v>
      </c>
      <c r="C7" s="144">
        <v>939211.17999999993</v>
      </c>
      <c r="D7" s="43">
        <v>1741874.0499999998</v>
      </c>
      <c r="E7" s="155">
        <f>E8+E9+E10+E11+E12+E13</f>
        <v>1280181.33</v>
      </c>
      <c r="F7" s="155">
        <f>F8+F9+F10+F11+F12+F13</f>
        <v>1122581.1400000001</v>
      </c>
      <c r="G7" s="155">
        <f>G8+G9+G10+G11+G12+G13</f>
        <v>1107081.1400000001</v>
      </c>
      <c r="H7" s="127"/>
      <c r="I7" s="136"/>
    </row>
    <row r="8" spans="2:10" ht="51.75" customHeight="1" x14ac:dyDescent="0.3">
      <c r="B8" s="75" t="s">
        <v>41</v>
      </c>
      <c r="C8" s="145">
        <v>551306.81999999995</v>
      </c>
      <c r="D8" s="24">
        <v>445885.08</v>
      </c>
      <c r="E8" s="145">
        <v>501500.33</v>
      </c>
      <c r="F8" s="141">
        <v>651500</v>
      </c>
      <c r="G8" s="141">
        <v>601500</v>
      </c>
      <c r="H8" s="128"/>
      <c r="I8" s="137"/>
    </row>
    <row r="9" spans="2:10" ht="51.75" customHeight="1" x14ac:dyDescent="0.3">
      <c r="B9" s="75" t="s">
        <v>42</v>
      </c>
      <c r="C9" s="145">
        <v>255290.9</v>
      </c>
      <c r="D9" s="24">
        <v>807941.85</v>
      </c>
      <c r="E9" s="145">
        <v>496181</v>
      </c>
      <c r="F9" s="141">
        <v>239581.14</v>
      </c>
      <c r="G9" s="141">
        <v>200300.14</v>
      </c>
      <c r="H9" s="128"/>
      <c r="I9" s="137"/>
    </row>
    <row r="10" spans="2:10" ht="51.75" customHeight="1" x14ac:dyDescent="0.3">
      <c r="B10" s="75" t="s">
        <v>43</v>
      </c>
      <c r="C10" s="145">
        <v>125553.41</v>
      </c>
      <c r="D10" s="24">
        <v>466047.12</v>
      </c>
      <c r="E10" s="145">
        <v>245500</v>
      </c>
      <c r="F10" s="141">
        <v>209500</v>
      </c>
      <c r="G10" s="141">
        <v>261500</v>
      </c>
      <c r="H10" s="128"/>
      <c r="I10" s="137"/>
    </row>
    <row r="11" spans="2:10" ht="51.75" customHeight="1" x14ac:dyDescent="0.3">
      <c r="B11" s="75" t="s">
        <v>44</v>
      </c>
      <c r="C11" s="145">
        <v>4065.22</v>
      </c>
      <c r="D11" s="24">
        <v>20000</v>
      </c>
      <c r="E11" s="145">
        <v>35000</v>
      </c>
      <c r="F11" s="141">
        <v>20000</v>
      </c>
      <c r="G11" s="141">
        <v>39781</v>
      </c>
      <c r="H11" s="128"/>
      <c r="I11" s="137"/>
    </row>
    <row r="12" spans="2:10" ht="51.75" customHeight="1" x14ac:dyDescent="0.3">
      <c r="B12" s="75" t="s">
        <v>45</v>
      </c>
      <c r="C12" s="145">
        <v>2994.83</v>
      </c>
      <c r="D12" s="24">
        <v>0</v>
      </c>
      <c r="E12" s="145">
        <v>0</v>
      </c>
      <c r="F12" s="141">
        <v>0</v>
      </c>
      <c r="G12" s="141">
        <v>0</v>
      </c>
      <c r="H12" s="128"/>
      <c r="I12" s="137"/>
    </row>
    <row r="13" spans="2:10" ht="51.75" customHeight="1" x14ac:dyDescent="0.3">
      <c r="B13" s="75" t="s">
        <v>46</v>
      </c>
      <c r="C13" s="145">
        <v>0</v>
      </c>
      <c r="D13" s="24">
        <v>2000</v>
      </c>
      <c r="E13" s="145">
        <v>2000</v>
      </c>
      <c r="F13" s="145">
        <v>2000</v>
      </c>
      <c r="G13" s="145">
        <v>4000</v>
      </c>
      <c r="H13" s="128"/>
      <c r="I13" s="137"/>
    </row>
    <row r="14" spans="2:10" ht="51.75" customHeight="1" x14ac:dyDescent="0.3">
      <c r="B14" s="78" t="s">
        <v>60</v>
      </c>
      <c r="C14" s="19">
        <v>4485.68</v>
      </c>
      <c r="D14" s="19">
        <v>0</v>
      </c>
      <c r="E14" s="19">
        <v>0</v>
      </c>
      <c r="F14" s="19">
        <v>0</v>
      </c>
      <c r="G14" s="19">
        <v>0</v>
      </c>
      <c r="H14" s="126"/>
      <c r="I14" s="135"/>
    </row>
    <row r="15" spans="2:10" ht="51.75" customHeight="1" x14ac:dyDescent="0.3">
      <c r="B15" s="57" t="s">
        <v>61</v>
      </c>
      <c r="C15" s="24">
        <v>4485.68</v>
      </c>
      <c r="D15" s="24">
        <v>0</v>
      </c>
      <c r="E15" s="24">
        <v>0</v>
      </c>
      <c r="F15" s="24">
        <v>0</v>
      </c>
      <c r="G15" s="24">
        <v>0</v>
      </c>
      <c r="H15" s="129"/>
      <c r="I15" s="138"/>
    </row>
    <row r="16" spans="2:10" ht="51.75" customHeight="1" x14ac:dyDescent="0.3">
      <c r="B16" s="57"/>
      <c r="C16" s="24"/>
      <c r="D16" s="24"/>
      <c r="E16" s="24"/>
      <c r="F16" s="159"/>
      <c r="G16" s="159"/>
      <c r="H16" s="129"/>
      <c r="I16" s="138"/>
    </row>
    <row r="17" spans="2:9" ht="51.75" customHeight="1" x14ac:dyDescent="0.3">
      <c r="B17" s="51" t="s">
        <v>47</v>
      </c>
      <c r="C17" s="143">
        <v>466010.76</v>
      </c>
      <c r="D17" s="101">
        <v>1006888.22</v>
      </c>
      <c r="E17" s="154">
        <f t="shared" ref="E17:G18" si="1">E18</f>
        <v>1605700</v>
      </c>
      <c r="F17" s="154">
        <f t="shared" si="1"/>
        <v>656500</v>
      </c>
      <c r="G17" s="154">
        <f t="shared" si="1"/>
        <v>670500</v>
      </c>
      <c r="H17" s="128"/>
      <c r="I17" s="137"/>
    </row>
    <row r="18" spans="2:9" ht="51.75" customHeight="1" x14ac:dyDescent="0.3">
      <c r="B18" s="77" t="s">
        <v>48</v>
      </c>
      <c r="C18" s="146">
        <v>466010.76</v>
      </c>
      <c r="D18" s="43">
        <v>1006888.22</v>
      </c>
      <c r="E18" s="156">
        <f t="shared" si="1"/>
        <v>1605700</v>
      </c>
      <c r="F18" s="156">
        <f t="shared" si="1"/>
        <v>656500</v>
      </c>
      <c r="G18" s="156">
        <f t="shared" si="1"/>
        <v>670500</v>
      </c>
      <c r="H18" s="128"/>
      <c r="I18" s="137"/>
    </row>
    <row r="19" spans="2:9" ht="51.75" customHeight="1" x14ac:dyDescent="0.3">
      <c r="B19" s="57" t="s">
        <v>49</v>
      </c>
      <c r="C19" s="145">
        <v>466010.76</v>
      </c>
      <c r="D19" s="44">
        <v>1006888.22</v>
      </c>
      <c r="E19" s="141">
        <f>E78</f>
        <v>1605700</v>
      </c>
      <c r="F19" s="141">
        <f>F78</f>
        <v>656500</v>
      </c>
      <c r="G19" s="141">
        <f>G78</f>
        <v>670500</v>
      </c>
      <c r="H19" s="126"/>
      <c r="I19" s="135"/>
    </row>
    <row r="20" spans="2:9" ht="51.75" customHeight="1" x14ac:dyDescent="0.3">
      <c r="B20" s="61"/>
      <c r="C20" s="145"/>
      <c r="D20" s="44"/>
      <c r="E20" s="141"/>
      <c r="F20" s="141"/>
      <c r="G20" s="141"/>
      <c r="H20" s="127"/>
      <c r="I20" s="136"/>
    </row>
    <row r="21" spans="2:9" ht="51.75" customHeight="1" x14ac:dyDescent="0.3">
      <c r="B21" s="51" t="s">
        <v>50</v>
      </c>
      <c r="C21" s="143">
        <v>37226.75</v>
      </c>
      <c r="D21" s="101">
        <v>49000</v>
      </c>
      <c r="E21" s="154">
        <f>E22</f>
        <v>179800</v>
      </c>
      <c r="F21" s="154">
        <f>F22</f>
        <v>83500</v>
      </c>
      <c r="G21" s="154">
        <f>G22</f>
        <v>78500</v>
      </c>
      <c r="H21" s="128"/>
      <c r="I21" s="137"/>
    </row>
    <row r="22" spans="2:9" ht="51.75" customHeight="1" x14ac:dyDescent="0.3">
      <c r="B22" s="78" t="s">
        <v>51</v>
      </c>
      <c r="C22" s="144">
        <v>36006.75</v>
      </c>
      <c r="D22" s="103">
        <v>49000</v>
      </c>
      <c r="E22" s="155">
        <f>E23+E24</f>
        <v>179800</v>
      </c>
      <c r="F22" s="155">
        <f>F23+F24</f>
        <v>83500</v>
      </c>
      <c r="G22" s="155">
        <f>G23+G24</f>
        <v>78500</v>
      </c>
      <c r="H22" s="128"/>
      <c r="I22" s="137"/>
    </row>
    <row r="23" spans="2:9" ht="51.75" customHeight="1" x14ac:dyDescent="0.3">
      <c r="B23" s="57" t="s">
        <v>43</v>
      </c>
      <c r="C23" s="147">
        <v>3142.02</v>
      </c>
      <c r="D23" s="44">
        <v>18000</v>
      </c>
      <c r="E23" s="141">
        <v>104700</v>
      </c>
      <c r="F23" s="141">
        <v>41750</v>
      </c>
      <c r="G23" s="141">
        <v>39250</v>
      </c>
      <c r="H23" s="128"/>
      <c r="I23" s="137"/>
    </row>
    <row r="24" spans="2:9" ht="51.75" customHeight="1" x14ac:dyDescent="0.3">
      <c r="B24" s="79" t="s">
        <v>52</v>
      </c>
      <c r="C24" s="147">
        <v>32342.31</v>
      </c>
      <c r="D24" s="44">
        <v>31000</v>
      </c>
      <c r="E24" s="141">
        <v>75100</v>
      </c>
      <c r="F24" s="141">
        <v>41750</v>
      </c>
      <c r="G24" s="141">
        <v>39250</v>
      </c>
      <c r="H24" s="126"/>
      <c r="I24" s="135"/>
    </row>
    <row r="25" spans="2:9" ht="51.75" customHeight="1" x14ac:dyDescent="0.3">
      <c r="B25" s="79" t="s">
        <v>46</v>
      </c>
      <c r="C25" s="44">
        <v>522.41999999999996</v>
      </c>
      <c r="D25" s="44">
        <v>0</v>
      </c>
      <c r="E25" s="44">
        <v>0</v>
      </c>
      <c r="F25" s="159">
        <v>0</v>
      </c>
      <c r="G25" s="159">
        <v>0</v>
      </c>
      <c r="H25" s="129"/>
      <c r="I25" s="138"/>
    </row>
    <row r="26" spans="2:9" ht="51.75" customHeight="1" x14ac:dyDescent="0.3">
      <c r="B26" s="59" t="s">
        <v>56</v>
      </c>
      <c r="C26" s="43">
        <v>1220</v>
      </c>
      <c r="D26" s="43">
        <v>0</v>
      </c>
      <c r="E26" s="43">
        <v>0</v>
      </c>
      <c r="F26" s="43">
        <v>0</v>
      </c>
      <c r="G26" s="43">
        <v>0</v>
      </c>
      <c r="H26" s="128"/>
      <c r="I26" s="137"/>
    </row>
    <row r="27" spans="2:9" ht="51.75" customHeight="1" x14ac:dyDescent="0.3">
      <c r="B27" s="57" t="s">
        <v>57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128"/>
      <c r="I27" s="137"/>
    </row>
    <row r="28" spans="2:9" ht="51.75" customHeight="1" x14ac:dyDescent="0.3">
      <c r="B28" s="57" t="s">
        <v>58</v>
      </c>
      <c r="C28" s="44">
        <v>1220</v>
      </c>
      <c r="D28" s="44">
        <v>0</v>
      </c>
      <c r="E28" s="44">
        <v>0</v>
      </c>
      <c r="F28" s="44">
        <v>0</v>
      </c>
      <c r="G28" s="44">
        <v>0</v>
      </c>
      <c r="H28" s="126"/>
      <c r="I28" s="135"/>
    </row>
    <row r="29" spans="2:9" ht="51.75" customHeight="1" x14ac:dyDescent="0.3">
      <c r="B29" s="51"/>
      <c r="C29" s="143"/>
      <c r="D29" s="101"/>
      <c r="E29" s="154"/>
      <c r="F29" s="141"/>
      <c r="G29" s="141"/>
      <c r="H29" s="129"/>
      <c r="I29" s="138"/>
    </row>
    <row r="30" spans="2:9" ht="51.75" customHeight="1" x14ac:dyDescent="0.3">
      <c r="B30" s="51" t="s">
        <v>53</v>
      </c>
      <c r="C30" s="143">
        <v>0</v>
      </c>
      <c r="D30" s="143">
        <v>0</v>
      </c>
      <c r="E30" s="143">
        <v>0</v>
      </c>
      <c r="F30" s="143">
        <v>0</v>
      </c>
      <c r="G30" s="143">
        <v>0</v>
      </c>
      <c r="H30" s="128"/>
      <c r="I30" s="137"/>
    </row>
    <row r="31" spans="2:9" ht="51.75" customHeight="1" x14ac:dyDescent="0.3">
      <c r="B31" s="59" t="s">
        <v>51</v>
      </c>
      <c r="C31" s="144">
        <v>0</v>
      </c>
      <c r="D31" s="144">
        <v>0</v>
      </c>
      <c r="E31" s="144">
        <v>0</v>
      </c>
      <c r="F31" s="144">
        <v>0</v>
      </c>
      <c r="G31" s="144">
        <v>0</v>
      </c>
      <c r="H31" s="128"/>
      <c r="I31" s="137"/>
    </row>
    <row r="32" spans="2:9" ht="51.75" customHeight="1" x14ac:dyDescent="0.3">
      <c r="B32" s="57" t="s">
        <v>54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  <c r="H32" s="128"/>
      <c r="I32" s="137"/>
    </row>
    <row r="33" spans="2:10" ht="51.75" customHeight="1" x14ac:dyDescent="0.3">
      <c r="B33" s="51"/>
      <c r="C33" s="143"/>
      <c r="D33" s="101"/>
      <c r="E33" s="154"/>
      <c r="F33" s="141"/>
      <c r="G33" s="141"/>
      <c r="H33" s="126"/>
      <c r="I33" s="135"/>
    </row>
    <row r="34" spans="2:10" ht="51.75" customHeight="1" x14ac:dyDescent="0.3">
      <c r="B34" s="51" t="s">
        <v>55</v>
      </c>
      <c r="C34" s="143">
        <v>22451.759999999998</v>
      </c>
      <c r="D34" s="101">
        <v>10300</v>
      </c>
      <c r="E34" s="154">
        <f t="shared" ref="E34:G35" si="2">E35</f>
        <v>300</v>
      </c>
      <c r="F34" s="154">
        <f t="shared" si="2"/>
        <v>300</v>
      </c>
      <c r="G34" s="154">
        <f t="shared" si="2"/>
        <v>300</v>
      </c>
      <c r="H34" s="129"/>
      <c r="I34" s="138"/>
    </row>
    <row r="35" spans="2:10" ht="51.75" customHeight="1" x14ac:dyDescent="0.3">
      <c r="B35" s="59" t="s">
        <v>56</v>
      </c>
      <c r="C35" s="150">
        <v>22451.759999999998</v>
      </c>
      <c r="D35" s="43">
        <v>10300</v>
      </c>
      <c r="E35" s="156">
        <f t="shared" si="2"/>
        <v>300</v>
      </c>
      <c r="F35" s="156">
        <f t="shared" si="2"/>
        <v>300</v>
      </c>
      <c r="G35" s="156">
        <f t="shared" si="2"/>
        <v>300</v>
      </c>
      <c r="H35" s="128"/>
      <c r="I35" s="137"/>
    </row>
    <row r="36" spans="2:10" ht="51.75" customHeight="1" x14ac:dyDescent="0.3">
      <c r="B36" s="57" t="s">
        <v>57</v>
      </c>
      <c r="C36" s="147">
        <v>21390</v>
      </c>
      <c r="D36" s="44">
        <v>7300</v>
      </c>
      <c r="E36" s="141">
        <f>E104</f>
        <v>300</v>
      </c>
      <c r="F36" s="141">
        <f>F104</f>
        <v>300</v>
      </c>
      <c r="G36" s="141">
        <f>G104</f>
        <v>300</v>
      </c>
      <c r="H36" s="128"/>
      <c r="I36" s="137"/>
    </row>
    <row r="37" spans="2:10" ht="51.75" customHeight="1" x14ac:dyDescent="0.3">
      <c r="B37" s="57" t="s">
        <v>58</v>
      </c>
      <c r="C37" s="147">
        <v>1061.76</v>
      </c>
      <c r="D37" s="44">
        <v>3000</v>
      </c>
      <c r="E37" s="44">
        <v>0</v>
      </c>
      <c r="F37" s="44">
        <v>0</v>
      </c>
      <c r="G37" s="44">
        <v>0</v>
      </c>
      <c r="H37" s="128"/>
      <c r="I37" s="137"/>
    </row>
    <row r="38" spans="2:10" ht="51.75" customHeight="1" x14ac:dyDescent="0.3">
      <c r="B38" s="51"/>
      <c r="C38" s="143"/>
      <c r="D38" s="101"/>
      <c r="E38" s="154"/>
      <c r="F38" s="141"/>
      <c r="G38" s="141"/>
      <c r="H38" s="130"/>
      <c r="I38" s="139"/>
    </row>
    <row r="39" spans="2:10" ht="51.75" customHeight="1" x14ac:dyDescent="0.3">
      <c r="B39" s="51" t="s">
        <v>59</v>
      </c>
      <c r="C39" s="143">
        <v>1123295.32</v>
      </c>
      <c r="D39" s="101">
        <v>25499.99</v>
      </c>
      <c r="E39" s="154">
        <f>E40</f>
        <v>72000</v>
      </c>
      <c r="F39" s="154">
        <f>F40</f>
        <v>2000</v>
      </c>
      <c r="G39" s="154">
        <f>G40</f>
        <v>2000</v>
      </c>
      <c r="H39" s="131"/>
      <c r="I39" s="140"/>
      <c r="J39" s="9"/>
    </row>
    <row r="40" spans="2:10" ht="51.75" customHeight="1" x14ac:dyDescent="0.3">
      <c r="B40" s="59" t="s">
        <v>60</v>
      </c>
      <c r="C40" s="150">
        <v>1123295.32</v>
      </c>
      <c r="D40" s="43">
        <v>25499.99</v>
      </c>
      <c r="E40" s="156">
        <f>E41+E42</f>
        <v>72000</v>
      </c>
      <c r="F40" s="156">
        <f>F41+F42</f>
        <v>2000</v>
      </c>
      <c r="G40" s="156">
        <f>G41+G42</f>
        <v>2000</v>
      </c>
      <c r="H40" s="131"/>
      <c r="I40" s="140"/>
      <c r="J40" s="9"/>
    </row>
    <row r="41" spans="2:10" ht="51.75" customHeight="1" x14ac:dyDescent="0.3">
      <c r="B41" s="57" t="s">
        <v>61</v>
      </c>
      <c r="C41" s="147">
        <v>3295.32</v>
      </c>
      <c r="D41" s="44">
        <v>2000</v>
      </c>
      <c r="E41" s="141">
        <f>E121</f>
        <v>2000</v>
      </c>
      <c r="F41" s="141">
        <f>F121</f>
        <v>2000</v>
      </c>
      <c r="G41" s="141">
        <f>G121</f>
        <v>2000</v>
      </c>
      <c r="H41" s="129"/>
      <c r="I41" s="138"/>
      <c r="J41" s="9"/>
    </row>
    <row r="42" spans="2:10" ht="51.75" customHeight="1" x14ac:dyDescent="0.3">
      <c r="B42" s="57" t="s">
        <v>62</v>
      </c>
      <c r="C42" s="147">
        <v>1120000</v>
      </c>
      <c r="D42" s="44">
        <v>23499.99</v>
      </c>
      <c r="E42" s="141">
        <f>E117</f>
        <v>70000</v>
      </c>
      <c r="F42" s="141">
        <f>F117</f>
        <v>0</v>
      </c>
      <c r="G42" s="141">
        <f>G117</f>
        <v>0</v>
      </c>
      <c r="H42" s="128"/>
      <c r="I42" s="137"/>
    </row>
    <row r="43" spans="2:10" ht="51.75" customHeight="1" x14ac:dyDescent="0.3">
      <c r="B43" s="61"/>
      <c r="C43" s="145"/>
      <c r="D43" s="145"/>
      <c r="E43" s="141"/>
      <c r="F43" s="141"/>
      <c r="G43" s="141"/>
      <c r="H43" s="128"/>
      <c r="I43" s="137"/>
    </row>
    <row r="44" spans="2:10" ht="51.75" customHeight="1" x14ac:dyDescent="0.3">
      <c r="B44" s="50" t="s">
        <v>63</v>
      </c>
      <c r="C44" s="151">
        <v>2457472.4700000002</v>
      </c>
      <c r="D44" s="151">
        <v>3081774.6100000003</v>
      </c>
      <c r="E44" s="157">
        <f>E45+E66+E78+E104+E110</f>
        <v>3137981.33</v>
      </c>
      <c r="F44" s="157">
        <f>F45+F66+F78+F104+F110</f>
        <v>1864881.1400000001</v>
      </c>
      <c r="G44" s="157">
        <f>G45+G66+G78+G104+G110</f>
        <v>1858381.1400000001</v>
      </c>
      <c r="H44" s="128"/>
      <c r="I44" s="137"/>
    </row>
    <row r="45" spans="2:10" ht="51.75" customHeight="1" x14ac:dyDescent="0.3">
      <c r="B45" s="62" t="s">
        <v>39</v>
      </c>
      <c r="C45" s="152">
        <v>1413741.7</v>
      </c>
      <c r="D45" s="102">
        <v>1990086.4000000001</v>
      </c>
      <c r="E45" s="158">
        <f>E46</f>
        <v>1280181.33</v>
      </c>
      <c r="F45" s="158">
        <f>F46</f>
        <v>1082581.1400000001</v>
      </c>
      <c r="G45" s="158">
        <f>G46</f>
        <v>1025081.14</v>
      </c>
      <c r="H45" s="128"/>
      <c r="I45" s="137"/>
    </row>
    <row r="46" spans="2:10" ht="51.75" customHeight="1" x14ac:dyDescent="0.3">
      <c r="B46" s="62" t="s">
        <v>410</v>
      </c>
      <c r="C46" s="152">
        <v>1413741.7</v>
      </c>
      <c r="D46" s="102">
        <v>1990086.4000000001</v>
      </c>
      <c r="E46" s="158">
        <f>E47+E56+E61</f>
        <v>1280181.33</v>
      </c>
      <c r="F46" s="158">
        <f>F47+F56+F61</f>
        <v>1082581.1400000001</v>
      </c>
      <c r="G46" s="158">
        <f>G47+G56+G61</f>
        <v>1025081.14</v>
      </c>
      <c r="H46" s="128"/>
      <c r="I46" s="137"/>
    </row>
    <row r="47" spans="2:10" ht="51.75" customHeight="1" x14ac:dyDescent="0.3">
      <c r="B47" s="80" t="s">
        <v>82</v>
      </c>
      <c r="C47" s="150">
        <v>816007.87</v>
      </c>
      <c r="D47" s="43">
        <v>1331632.51</v>
      </c>
      <c r="E47" s="156">
        <f>E48+E49+E50+E51+E52+E53+E54</f>
        <v>939080.33000000007</v>
      </c>
      <c r="F47" s="156">
        <f>F48+F49+F50+F51+F52+F53+F54</f>
        <v>973515.14</v>
      </c>
      <c r="G47" s="156">
        <f>G48+G49+G50+G51+G52+G53+G54</f>
        <v>924515.14</v>
      </c>
      <c r="H47" s="128"/>
      <c r="I47" s="137"/>
    </row>
    <row r="48" spans="2:10" ht="51.75" customHeight="1" x14ac:dyDescent="0.3">
      <c r="B48" s="75" t="s">
        <v>64</v>
      </c>
      <c r="C48" s="145">
        <v>132398.91</v>
      </c>
      <c r="D48" s="44">
        <v>224095</v>
      </c>
      <c r="E48" s="141">
        <f>'POSEBNI DIO'!H16+'POSEBNI DIO'!H352+'POSEBNI DIO'!H481</f>
        <v>214200</v>
      </c>
      <c r="F48" s="141">
        <f>'POSEBNI DIO'!I16+'POSEBNI DIO'!I352+'POSEBNI DIO'!I481</f>
        <v>214200</v>
      </c>
      <c r="G48" s="141">
        <f>'POSEBNI DIO'!J16+'POSEBNI DIO'!J352+'POSEBNI DIO'!J481</f>
        <v>214200</v>
      </c>
      <c r="H48" s="128"/>
      <c r="I48" s="137"/>
      <c r="J48" s="9"/>
    </row>
    <row r="49" spans="2:10" ht="51.75" customHeight="1" x14ac:dyDescent="0.3">
      <c r="B49" s="75" t="s">
        <v>65</v>
      </c>
      <c r="C49" s="145">
        <v>231504.45</v>
      </c>
      <c r="D49" s="44">
        <v>471002</v>
      </c>
      <c r="E49" s="141">
        <v>299900</v>
      </c>
      <c r="F49" s="141">
        <v>334200</v>
      </c>
      <c r="G49" s="141">
        <v>255200</v>
      </c>
      <c r="H49" s="128"/>
      <c r="I49" s="137"/>
    </row>
    <row r="50" spans="2:10" ht="51.75" customHeight="1" x14ac:dyDescent="0.3">
      <c r="B50" s="75" t="s">
        <v>66</v>
      </c>
      <c r="C50" s="145">
        <v>7743.98</v>
      </c>
      <c r="D50" s="44">
        <v>31000</v>
      </c>
      <c r="E50" s="141">
        <f>'POSEBNI DIO'!H25+'POSEBNI DIO'!H360</f>
        <v>21000</v>
      </c>
      <c r="F50" s="141">
        <f>'POSEBNI DIO'!I25+'POSEBNI DIO'!I360</f>
        <v>21000</v>
      </c>
      <c r="G50" s="141">
        <f>'POSEBNI DIO'!J25+'POSEBNI DIO'!J360</f>
        <v>21000</v>
      </c>
      <c r="H50" s="129"/>
      <c r="I50" s="138"/>
    </row>
    <row r="51" spans="2:10" ht="51.75" customHeight="1" x14ac:dyDescent="0.3">
      <c r="B51" s="75" t="s">
        <v>67</v>
      </c>
      <c r="C51" s="145">
        <v>7753.55</v>
      </c>
      <c r="D51" s="44">
        <v>7500</v>
      </c>
      <c r="E51" s="141">
        <f>'Rashodi prema funkcijskoj kl'!F44</f>
        <v>8000</v>
      </c>
      <c r="F51" s="141">
        <f>'Rashodi prema funkcijskoj kl'!G44</f>
        <v>7500</v>
      </c>
      <c r="G51" s="141">
        <f>'Rashodi prema funkcijskoj kl'!H44</f>
        <v>7500</v>
      </c>
      <c r="H51" s="128"/>
      <c r="I51" s="137"/>
    </row>
    <row r="52" spans="2:10" ht="51.75" customHeight="1" x14ac:dyDescent="0.3">
      <c r="B52" s="75" t="s">
        <v>68</v>
      </c>
      <c r="C52" s="145">
        <v>156911.59</v>
      </c>
      <c r="D52" s="44">
        <v>94341.31</v>
      </c>
      <c r="E52" s="141">
        <f>'POSEBNI DIO'!H27+'POSEBNI DIO'!H252+'POSEBNI DIO'!H362+'POSEBNI DIO'!H396+'POSEBNI DIO'!H450</f>
        <v>32500</v>
      </c>
      <c r="F52" s="141">
        <f>'POSEBNI DIO'!I27+'POSEBNI DIO'!I252+'POSEBNI DIO'!I362+'POSEBNI DIO'!I396+'POSEBNI DIO'!I450</f>
        <v>12500</v>
      </c>
      <c r="G52" s="141">
        <f>'POSEBNI DIO'!J27+'POSEBNI DIO'!J252+'POSEBNI DIO'!J362+'POSEBNI DIO'!J396+'POSEBNI DIO'!J450</f>
        <v>12500</v>
      </c>
      <c r="H52" s="128"/>
      <c r="I52" s="137"/>
      <c r="J52" s="9"/>
    </row>
    <row r="53" spans="2:10" ht="51.75" customHeight="1" x14ac:dyDescent="0.3">
      <c r="B53" s="75" t="s">
        <v>69</v>
      </c>
      <c r="C53" s="145">
        <v>190090.26</v>
      </c>
      <c r="D53" s="44">
        <v>215232.4</v>
      </c>
      <c r="E53" s="141">
        <f>'POSEBNI DIO'!H126+'POSEBNI DIO'!H385+'POSEBNI DIO'!H461</f>
        <v>218700</v>
      </c>
      <c r="F53" s="141">
        <f>'POSEBNI DIO'!I126+'POSEBNI DIO'!I385+'POSEBNI DIO'!I461</f>
        <v>238700</v>
      </c>
      <c r="G53" s="141">
        <f>'POSEBNI DIO'!J126+'POSEBNI DIO'!J385+'POSEBNI DIO'!J461</f>
        <v>258700</v>
      </c>
      <c r="H53" s="128"/>
      <c r="I53" s="137"/>
      <c r="J53" s="9"/>
    </row>
    <row r="54" spans="2:10" ht="51.75" customHeight="1" x14ac:dyDescent="0.3">
      <c r="B54" s="75" t="s">
        <v>70</v>
      </c>
      <c r="C54" s="145">
        <v>89605.13</v>
      </c>
      <c r="D54" s="44">
        <v>288461.8</v>
      </c>
      <c r="E54" s="141">
        <f>'POSEBNI DIO'!H544+'POSEBNI DIO'!H535+'POSEBNI DIO'!H519+'POSEBNI DIO'!H511+'POSEBNI DIO'!H472+'POSEBNI DIO'!H47</f>
        <v>144780.33000000002</v>
      </c>
      <c r="F54" s="141">
        <f>'POSEBNI DIO'!I544+'POSEBNI DIO'!I535+'POSEBNI DIO'!I519+'POSEBNI DIO'!I511+'POSEBNI DIO'!I472+'POSEBNI DIO'!I47</f>
        <v>145415.14000000001</v>
      </c>
      <c r="G54" s="141">
        <f>'POSEBNI DIO'!J544+'POSEBNI DIO'!J535+'POSEBNI DIO'!J519+'POSEBNI DIO'!J511+'POSEBNI DIO'!J472+'POSEBNI DIO'!J47</f>
        <v>155415.14000000001</v>
      </c>
      <c r="H54" s="128"/>
      <c r="I54" s="137"/>
    </row>
    <row r="55" spans="2:10" ht="51.75" customHeight="1" x14ac:dyDescent="0.3">
      <c r="B55" s="75"/>
      <c r="C55" s="145"/>
      <c r="D55" s="44"/>
      <c r="E55" s="141"/>
      <c r="F55" s="141"/>
      <c r="G55" s="141"/>
      <c r="H55" s="129"/>
      <c r="I55" s="138"/>
    </row>
    <row r="56" spans="2:10" ht="51.75" customHeight="1" x14ac:dyDescent="0.3">
      <c r="B56" s="81" t="s">
        <v>71</v>
      </c>
      <c r="C56" s="146">
        <v>579293.89</v>
      </c>
      <c r="D56" s="43">
        <v>602463.59</v>
      </c>
      <c r="E56" s="156">
        <f>E57+E58</f>
        <v>260435</v>
      </c>
      <c r="F56" s="156">
        <f>F57+F58</f>
        <v>28400</v>
      </c>
      <c r="G56" s="156">
        <f>G57+G58</f>
        <v>19900</v>
      </c>
      <c r="H56" s="128"/>
      <c r="I56" s="137"/>
    </row>
    <row r="57" spans="2:10" ht="51.75" customHeight="1" x14ac:dyDescent="0.3">
      <c r="B57" s="75" t="s">
        <v>72</v>
      </c>
      <c r="C57" s="145">
        <v>26885.5</v>
      </c>
      <c r="D57" s="44">
        <v>61525</v>
      </c>
      <c r="E57" s="141">
        <f>'POSEBNI DIO'!H1004+'POSEBNI DIO'!H990+'POSEBNI DIO'!H887+'POSEBNI DIO'!H142+'POSEBNI DIO'!H205</f>
        <v>27900</v>
      </c>
      <c r="F57" s="141">
        <f>'POSEBNI DIO'!I1004+'POSEBNI DIO'!I990+'POSEBNI DIO'!I887+'POSEBNI DIO'!I142+'POSEBNI DIO'!I205</f>
        <v>7400</v>
      </c>
      <c r="G57" s="141">
        <f>'POSEBNI DIO'!J1004+'POSEBNI DIO'!J990+'POSEBNI DIO'!J887+'POSEBNI DIO'!J142+'POSEBNI DIO'!J205</f>
        <v>6400</v>
      </c>
      <c r="H57" s="128"/>
      <c r="I57" s="137"/>
    </row>
    <row r="58" spans="2:10" ht="51.75" customHeight="1" x14ac:dyDescent="0.3">
      <c r="B58" s="75" t="s">
        <v>73</v>
      </c>
      <c r="C58" s="145">
        <v>375897.49</v>
      </c>
      <c r="D58" s="44">
        <v>535938.59</v>
      </c>
      <c r="E58" s="141">
        <f>'POSEBNI DIO'!H33+'POSEBNI DIO'!H154+'POSEBNI DIO'!H335+'POSEBNI DIO'!H367+'POSEBNI DIO'!H663+'POSEBNI DIO'!H692+'POSEBNI DIO'!H725+'POSEBNI DIO'!H874+'POSEBNI DIO'!H889+'POSEBNI DIO'!H910+'POSEBNI DIO'!H960</f>
        <v>232535</v>
      </c>
      <c r="F58" s="141">
        <f>'POSEBNI DIO'!I33+'POSEBNI DIO'!I154+'POSEBNI DIO'!I335+'POSEBNI DIO'!I367+'POSEBNI DIO'!I663+'POSEBNI DIO'!I692+'POSEBNI DIO'!I725+'POSEBNI DIO'!I874+'POSEBNI DIO'!I889+'POSEBNI DIO'!I910+'POSEBNI DIO'!I960</f>
        <v>21000</v>
      </c>
      <c r="G58" s="141">
        <f>'POSEBNI DIO'!J33+'POSEBNI DIO'!J154+'POSEBNI DIO'!J335+'POSEBNI DIO'!J367+'POSEBNI DIO'!J663+'POSEBNI DIO'!J692+'POSEBNI DIO'!J725+'POSEBNI DIO'!J874+'POSEBNI DIO'!J889+'POSEBNI DIO'!J910+'POSEBNI DIO'!J960</f>
        <v>13500</v>
      </c>
      <c r="H58" s="128"/>
      <c r="I58" s="137"/>
    </row>
    <row r="59" spans="2:10" ht="51.75" customHeight="1" x14ac:dyDescent="0.3">
      <c r="B59" s="75" t="s">
        <v>74</v>
      </c>
      <c r="C59" s="145">
        <v>176510.9</v>
      </c>
      <c r="D59" s="44">
        <v>5000</v>
      </c>
      <c r="E59" s="141">
        <v>0</v>
      </c>
      <c r="F59" s="141">
        <v>0</v>
      </c>
      <c r="G59" s="141">
        <v>0</v>
      </c>
      <c r="H59" s="128"/>
      <c r="I59" s="137"/>
    </row>
    <row r="60" spans="2:10" ht="51.75" customHeight="1" x14ac:dyDescent="0.3">
      <c r="B60" s="75"/>
      <c r="C60" s="145"/>
      <c r="D60" s="44"/>
      <c r="E60" s="141"/>
      <c r="F60" s="141"/>
      <c r="G60" s="141"/>
      <c r="H60" s="131"/>
      <c r="I60" s="140"/>
    </row>
    <row r="61" spans="2:10" ht="51.75" customHeight="1" x14ac:dyDescent="0.3">
      <c r="B61" s="81" t="s">
        <v>75</v>
      </c>
      <c r="C61" s="146">
        <v>18439.940000000002</v>
      </c>
      <c r="D61" s="43">
        <v>55990.3</v>
      </c>
      <c r="E61" s="156">
        <f>E62+E64</f>
        <v>80666</v>
      </c>
      <c r="F61" s="156">
        <f>F62+F64</f>
        <v>80666</v>
      </c>
      <c r="G61" s="156">
        <f>G62+G64</f>
        <v>80666</v>
      </c>
      <c r="H61" s="131"/>
      <c r="I61" s="140"/>
    </row>
    <row r="62" spans="2:10" ht="51.75" customHeight="1" x14ac:dyDescent="0.3">
      <c r="B62" s="75" t="s">
        <v>76</v>
      </c>
      <c r="C62" s="145">
        <v>13439.94</v>
      </c>
      <c r="D62" s="44">
        <v>18000</v>
      </c>
      <c r="E62" s="141">
        <f>'POSEBNI DIO'!H407</f>
        <v>18000</v>
      </c>
      <c r="F62" s="141">
        <f>'POSEBNI DIO'!I407</f>
        <v>18000</v>
      </c>
      <c r="G62" s="141">
        <f>'POSEBNI DIO'!J407</f>
        <v>18000</v>
      </c>
      <c r="H62" s="131"/>
      <c r="I62" s="140"/>
    </row>
    <row r="63" spans="2:10" ht="51.75" customHeight="1" x14ac:dyDescent="0.3">
      <c r="B63" s="75" t="s">
        <v>77</v>
      </c>
      <c r="C63" s="145">
        <v>5000</v>
      </c>
      <c r="D63" s="44">
        <v>0</v>
      </c>
      <c r="E63" s="141">
        <v>0</v>
      </c>
      <c r="F63" s="141">
        <v>0</v>
      </c>
      <c r="G63" s="141">
        <v>0</v>
      </c>
      <c r="H63" s="129"/>
      <c r="I63" s="138"/>
    </row>
    <row r="64" spans="2:10" ht="51.75" customHeight="1" x14ac:dyDescent="0.3">
      <c r="B64" s="75" t="s">
        <v>78</v>
      </c>
      <c r="C64" s="145">
        <v>0</v>
      </c>
      <c r="D64" s="44">
        <v>7833.33</v>
      </c>
      <c r="E64" s="141">
        <f>'POSEBNI DIO'!H163+'POSEBNI DIO'!H759+'POSEBNI DIO'!H791+'POSEBNI DIO'!H807</f>
        <v>62666</v>
      </c>
      <c r="F64" s="141">
        <f>'POSEBNI DIO'!I163+'POSEBNI DIO'!I759+'POSEBNI DIO'!I791+'POSEBNI DIO'!I807</f>
        <v>62666</v>
      </c>
      <c r="G64" s="141">
        <f>'POSEBNI DIO'!J163+'POSEBNI DIO'!J759+'POSEBNI DIO'!J791+'POSEBNI DIO'!J807</f>
        <v>62666</v>
      </c>
      <c r="H64" s="128"/>
      <c r="I64" s="137"/>
    </row>
    <row r="65" spans="2:9" ht="51.75" customHeight="1" x14ac:dyDescent="0.3">
      <c r="B65" s="75"/>
      <c r="C65" s="145"/>
      <c r="D65" s="44"/>
      <c r="E65" s="141"/>
      <c r="F65" s="141"/>
      <c r="G65" s="141"/>
      <c r="H65" s="128"/>
      <c r="I65" s="137"/>
    </row>
    <row r="66" spans="2:9" ht="51.75" customHeight="1" x14ac:dyDescent="0.3">
      <c r="B66" s="82" t="s">
        <v>50</v>
      </c>
      <c r="C66" s="152">
        <v>73950.320000000007</v>
      </c>
      <c r="D66" s="102">
        <v>49000</v>
      </c>
      <c r="E66" s="158">
        <f>E67+E68</f>
        <v>179800</v>
      </c>
      <c r="F66" s="158">
        <f>F67+F68</f>
        <v>123500</v>
      </c>
      <c r="G66" s="158">
        <f>G67+G68</f>
        <v>160500</v>
      </c>
      <c r="H66" s="128"/>
      <c r="I66" s="137"/>
    </row>
    <row r="67" spans="2:9" ht="51.75" customHeight="1" x14ac:dyDescent="0.3">
      <c r="B67" s="66" t="s">
        <v>424</v>
      </c>
      <c r="C67" s="152" t="s">
        <v>431</v>
      </c>
      <c r="D67" s="102" t="s">
        <v>431</v>
      </c>
      <c r="E67" s="158">
        <f>'POSEBNI DIO'!H597+'POSEBNI DIO'!H644+'POSEBNI DIO'!H687+'POSEBNI DIO'!H718</f>
        <v>70500</v>
      </c>
      <c r="F67" s="158">
        <f>'POSEBNI DIO'!I597+'POSEBNI DIO'!I644+'POSEBNI DIO'!I687+'POSEBNI DIO'!I718</f>
        <v>90000</v>
      </c>
      <c r="G67" s="158">
        <f>'POSEBNI DIO'!J597+'POSEBNI DIO'!J644+'POSEBNI DIO'!J687+'POSEBNI DIO'!J718</f>
        <v>120000</v>
      </c>
      <c r="H67" s="128"/>
      <c r="I67" s="137"/>
    </row>
    <row r="68" spans="2:9" ht="51.75" customHeight="1" x14ac:dyDescent="0.3">
      <c r="B68" s="66" t="s">
        <v>411</v>
      </c>
      <c r="C68" s="152" t="s">
        <v>431</v>
      </c>
      <c r="D68" s="102" t="s">
        <v>431</v>
      </c>
      <c r="E68" s="158">
        <f>'POSEBNI DIO'!H1002+'POSEBNI DIO'!H988+'POSEBNI DIO'!H602+'POSEBNI DIO'!H651+'POSEBNI DIO'!H678+'POSEBNI DIO'!H42</f>
        <v>109300</v>
      </c>
      <c r="F68" s="158">
        <f>'POSEBNI DIO'!I1002+'POSEBNI DIO'!I988+'POSEBNI DIO'!I602+'POSEBNI DIO'!I651+'POSEBNI DIO'!I678+'POSEBNI DIO'!I42</f>
        <v>33500</v>
      </c>
      <c r="G68" s="158">
        <f>'POSEBNI DIO'!J1002+'POSEBNI DIO'!J988+'POSEBNI DIO'!J602+'POSEBNI DIO'!J651+'POSEBNI DIO'!J678+'POSEBNI DIO'!J42</f>
        <v>40500</v>
      </c>
      <c r="H68" s="128"/>
      <c r="I68" s="137"/>
    </row>
    <row r="69" spans="2:9" ht="51.75" customHeight="1" x14ac:dyDescent="0.3">
      <c r="B69" s="83" t="s">
        <v>79</v>
      </c>
      <c r="C69" s="146">
        <v>73950.320000000007</v>
      </c>
      <c r="D69" s="43">
        <v>49000</v>
      </c>
      <c r="E69" s="156">
        <f>E70</f>
        <v>84800</v>
      </c>
      <c r="F69" s="156">
        <f>F70</f>
        <v>125500</v>
      </c>
      <c r="G69" s="156">
        <f>G70</f>
        <v>160500</v>
      </c>
      <c r="H69" s="128"/>
      <c r="I69" s="137"/>
    </row>
    <row r="70" spans="2:9" ht="51.75" customHeight="1" x14ac:dyDescent="0.3">
      <c r="B70" s="75" t="s">
        <v>65</v>
      </c>
      <c r="C70" s="145">
        <v>73950.320000000007</v>
      </c>
      <c r="D70" s="44">
        <v>49000</v>
      </c>
      <c r="E70" s="141">
        <f>'POSEBNI DIO'!H596+'POSEBNI DIO'!H602+'POSEBNI DIO'!H643+'POSEBNI DIO'!H650+'POSEBNI DIO'!H678+'POSEBNI DIO'!H686+'POSEBNI DIO'!H718+'POSEBNI DIO'!H724+'POSEBNI DIO'!H42</f>
        <v>84800</v>
      </c>
      <c r="F70" s="141">
        <f>'POSEBNI DIO'!I596+'POSEBNI DIO'!I602+'POSEBNI DIO'!I643+'POSEBNI DIO'!I650+'POSEBNI DIO'!I678+'POSEBNI DIO'!I686+'POSEBNI DIO'!I718+'POSEBNI DIO'!I724+'POSEBNI DIO'!I42</f>
        <v>125500</v>
      </c>
      <c r="G70" s="141">
        <f>'POSEBNI DIO'!J596+'POSEBNI DIO'!J602+'POSEBNI DIO'!J643+'POSEBNI DIO'!J650+'POSEBNI DIO'!J678+'POSEBNI DIO'!J686+'POSEBNI DIO'!J718+'POSEBNI DIO'!J724+'POSEBNI DIO'!J42</f>
        <v>160500</v>
      </c>
      <c r="H70" s="128"/>
      <c r="I70" s="137"/>
    </row>
    <row r="71" spans="2:9" ht="51.75" customHeight="1" x14ac:dyDescent="0.3">
      <c r="B71" s="75" t="s">
        <v>66</v>
      </c>
      <c r="C71" s="145">
        <v>0</v>
      </c>
      <c r="D71" s="44">
        <v>0</v>
      </c>
      <c r="E71" s="141">
        <v>0</v>
      </c>
      <c r="F71" s="141">
        <v>0</v>
      </c>
      <c r="G71" s="141">
        <v>0</v>
      </c>
      <c r="H71" s="128"/>
      <c r="I71" s="137"/>
    </row>
    <row r="72" spans="2:9" ht="51.75" customHeight="1" x14ac:dyDescent="0.3">
      <c r="B72" s="75" t="s">
        <v>70</v>
      </c>
      <c r="C72" s="145">
        <v>0</v>
      </c>
      <c r="D72" s="44">
        <v>0</v>
      </c>
      <c r="E72" s="141">
        <v>0</v>
      </c>
      <c r="F72" s="141">
        <v>0</v>
      </c>
      <c r="G72" s="141">
        <v>0</v>
      </c>
      <c r="H72" s="131"/>
      <c r="I72" s="140"/>
    </row>
    <row r="73" spans="2:9" ht="51.75" customHeight="1" x14ac:dyDescent="0.3">
      <c r="B73" s="75"/>
      <c r="C73" s="145"/>
      <c r="D73" s="44"/>
      <c r="E73" s="141"/>
      <c r="F73" s="141"/>
      <c r="G73" s="141"/>
      <c r="H73" s="131"/>
      <c r="I73" s="140"/>
    </row>
    <row r="74" spans="2:9" ht="51.75" customHeight="1" x14ac:dyDescent="0.3">
      <c r="B74" s="81" t="s">
        <v>80</v>
      </c>
      <c r="C74" s="146">
        <v>0</v>
      </c>
      <c r="D74" s="43">
        <v>0</v>
      </c>
      <c r="E74" s="43">
        <f>E75</f>
        <v>100000</v>
      </c>
      <c r="F74" s="43">
        <f>F75</f>
        <v>0</v>
      </c>
      <c r="G74" s="43">
        <f>G75</f>
        <v>0</v>
      </c>
      <c r="H74" s="131"/>
      <c r="I74" s="140"/>
    </row>
    <row r="75" spans="2:9" ht="51.75" customHeight="1" x14ac:dyDescent="0.3">
      <c r="B75" s="75" t="s">
        <v>73</v>
      </c>
      <c r="C75" s="145">
        <v>0</v>
      </c>
      <c r="D75" s="44">
        <v>0</v>
      </c>
      <c r="E75" s="44">
        <f>'POSEBNI DIO'!H1001+'POSEBNI DIO'!H987</f>
        <v>100000</v>
      </c>
      <c r="F75" s="44">
        <f>'POSEBNI DIO'!I1001+'POSEBNI DIO'!I987</f>
        <v>0</v>
      </c>
      <c r="G75" s="44">
        <f>'POSEBNI DIO'!J1001+'POSEBNI DIO'!J987</f>
        <v>0</v>
      </c>
      <c r="H75" s="131"/>
      <c r="I75" s="140"/>
    </row>
    <row r="76" spans="2:9" ht="51.75" customHeight="1" x14ac:dyDescent="0.3">
      <c r="B76" s="84" t="s">
        <v>81</v>
      </c>
      <c r="C76" s="145">
        <v>0</v>
      </c>
      <c r="D76" s="44">
        <v>0</v>
      </c>
      <c r="E76" s="44">
        <v>0</v>
      </c>
      <c r="F76" s="44">
        <v>0</v>
      </c>
      <c r="G76" s="44">
        <v>0</v>
      </c>
      <c r="H76" s="131"/>
      <c r="I76" s="140"/>
    </row>
    <row r="77" spans="2:9" ht="51.75" customHeight="1" x14ac:dyDescent="0.3">
      <c r="B77" s="81"/>
      <c r="C77" s="145"/>
      <c r="D77" s="44"/>
      <c r="E77" s="141"/>
      <c r="F77" s="141"/>
      <c r="G77" s="141"/>
      <c r="H77" s="129"/>
      <c r="I77" s="138"/>
    </row>
    <row r="78" spans="2:9" ht="51.75" customHeight="1" x14ac:dyDescent="0.3">
      <c r="B78" s="176" t="s">
        <v>47</v>
      </c>
      <c r="C78" s="152">
        <v>275566.82</v>
      </c>
      <c r="D78" s="102">
        <v>1006888.22</v>
      </c>
      <c r="E78" s="158">
        <f>E81+E88</f>
        <v>1605700</v>
      </c>
      <c r="F78" s="158">
        <f>F81+F88</f>
        <v>656500</v>
      </c>
      <c r="G78" s="158">
        <f>G81+G88</f>
        <v>670500</v>
      </c>
      <c r="H78" s="128"/>
      <c r="I78" s="137"/>
    </row>
    <row r="79" spans="2:9" ht="51.75" customHeight="1" x14ac:dyDescent="0.3">
      <c r="B79" s="176" t="s">
        <v>412</v>
      </c>
      <c r="C79" s="152">
        <v>275566.82</v>
      </c>
      <c r="D79" s="102">
        <v>1006888.22</v>
      </c>
      <c r="E79" s="158">
        <f>'POSEBNI DIO'!H337+'POSEBNI DIO'!H371+'POSEBNI DIO'!H390+'POSEBNI DIO'!H492+'POSEBNI DIO'!H876+'POSEBNI DIO'!H892+'POSEBNI DIO'!H921</f>
        <v>1458500</v>
      </c>
      <c r="F79" s="158">
        <v>328250</v>
      </c>
      <c r="G79" s="158">
        <f>'POSEBNI DIO'!J337+'POSEBNI DIO'!J371+'POSEBNI DIO'!J390+'POSEBNI DIO'!J492+'POSEBNI DIO'!J876+'POSEBNI DIO'!J892+'POSEBNI DIO'!J921</f>
        <v>650000</v>
      </c>
      <c r="H79" s="128"/>
      <c r="I79" s="137"/>
    </row>
    <row r="80" spans="2:9" ht="51.75" customHeight="1" x14ac:dyDescent="0.3">
      <c r="B80" s="176" t="s">
        <v>413</v>
      </c>
      <c r="C80" s="152" t="s">
        <v>431</v>
      </c>
      <c r="D80" s="102" t="s">
        <v>431</v>
      </c>
      <c r="E80" s="158">
        <v>147200</v>
      </c>
      <c r="F80" s="158">
        <v>328250</v>
      </c>
      <c r="G80" s="158">
        <v>20500</v>
      </c>
      <c r="H80" s="128"/>
      <c r="I80" s="137"/>
    </row>
    <row r="81" spans="2:9" ht="51.75" customHeight="1" x14ac:dyDescent="0.3">
      <c r="B81" s="83" t="s">
        <v>82</v>
      </c>
      <c r="C81" s="146">
        <v>200903.88</v>
      </c>
      <c r="D81" s="43">
        <v>464723.84</v>
      </c>
      <c r="E81" s="156">
        <f>E82+E83+E84+E85</f>
        <v>580400</v>
      </c>
      <c r="F81" s="156">
        <f>F82+F83+F84+F85</f>
        <v>648500</v>
      </c>
      <c r="G81" s="156">
        <f>G82+G83+G84+G85</f>
        <v>668500</v>
      </c>
      <c r="H81" s="128"/>
      <c r="I81" s="137"/>
    </row>
    <row r="82" spans="2:9" ht="51.75" customHeight="1" x14ac:dyDescent="0.3">
      <c r="B82" s="75" t="s">
        <v>64</v>
      </c>
      <c r="C82" s="145">
        <v>55810.78</v>
      </c>
      <c r="D82" s="44">
        <v>83169.64</v>
      </c>
      <c r="E82" s="141">
        <f>'POSEBNI DIO'!H374+'POSEBNI DIO'!H496</f>
        <v>132500</v>
      </c>
      <c r="F82" s="141">
        <f>'POSEBNI DIO'!I374+'POSEBNI DIO'!I496</f>
        <v>142000</v>
      </c>
      <c r="G82" s="141">
        <f>'POSEBNI DIO'!J374+'POSEBNI DIO'!J496</f>
        <v>152000</v>
      </c>
      <c r="H82" s="129"/>
      <c r="I82" s="138"/>
    </row>
    <row r="83" spans="2:9" ht="51.75" customHeight="1" x14ac:dyDescent="0.3">
      <c r="B83" s="75" t="s">
        <v>83</v>
      </c>
      <c r="C83" s="145">
        <v>6226.39</v>
      </c>
      <c r="D83" s="44">
        <v>24123</v>
      </c>
      <c r="E83" s="141">
        <f>'POSEBNI DIO'!H500+'POSEBNI DIO'!H378+'POSEBNI DIO'!H82</f>
        <v>21000</v>
      </c>
      <c r="F83" s="141">
        <f>'POSEBNI DIO'!I500+'POSEBNI DIO'!I378+'POSEBNI DIO'!I82</f>
        <v>26000</v>
      </c>
      <c r="G83" s="141">
        <f>'POSEBNI DIO'!J500+'POSEBNI DIO'!J378+'POSEBNI DIO'!J82</f>
        <v>26000</v>
      </c>
      <c r="H83" s="128"/>
      <c r="I83" s="137"/>
    </row>
    <row r="84" spans="2:9" ht="51.75" customHeight="1" x14ac:dyDescent="0.3">
      <c r="B84" s="75" t="s">
        <v>84</v>
      </c>
      <c r="C84" s="145">
        <v>67922.710000000006</v>
      </c>
      <c r="D84" s="44">
        <v>257952</v>
      </c>
      <c r="E84" s="141">
        <f>'POSEBNI DIO'!H504</f>
        <v>350000</v>
      </c>
      <c r="F84" s="141">
        <f>'POSEBNI DIO'!I504</f>
        <v>400000</v>
      </c>
      <c r="G84" s="141">
        <f>'POSEBNI DIO'!J504</f>
        <v>400000</v>
      </c>
      <c r="H84" s="128"/>
      <c r="I84" s="137"/>
    </row>
    <row r="85" spans="2:9" ht="51.75" customHeight="1" x14ac:dyDescent="0.3">
      <c r="B85" s="75" t="s">
        <v>85</v>
      </c>
      <c r="C85" s="145">
        <v>70944</v>
      </c>
      <c r="D85" s="44">
        <v>74976</v>
      </c>
      <c r="E85" s="141">
        <f>'POSEBNI DIO'!H390+'POSEBNI DIO'!H467</f>
        <v>76900</v>
      </c>
      <c r="F85" s="141">
        <f>'POSEBNI DIO'!I390+'POSEBNI DIO'!I467</f>
        <v>80500</v>
      </c>
      <c r="G85" s="141">
        <f>'POSEBNI DIO'!J390+'POSEBNI DIO'!J467</f>
        <v>90500</v>
      </c>
      <c r="H85" s="128"/>
      <c r="I85" s="137"/>
    </row>
    <row r="86" spans="2:9" ht="51.75" customHeight="1" x14ac:dyDescent="0.3">
      <c r="B86" s="75" t="s">
        <v>70</v>
      </c>
      <c r="C86" s="145">
        <v>0</v>
      </c>
      <c r="D86" s="44">
        <v>24503.200000000001</v>
      </c>
      <c r="E86" s="141">
        <v>0</v>
      </c>
      <c r="F86" s="141">
        <v>0</v>
      </c>
      <c r="G86" s="141">
        <v>0</v>
      </c>
      <c r="H86" s="128"/>
      <c r="I86" s="137"/>
    </row>
    <row r="87" spans="2:9" ht="51.75" customHeight="1" x14ac:dyDescent="0.3">
      <c r="B87" s="75"/>
      <c r="C87" s="145"/>
      <c r="D87" s="44"/>
      <c r="E87" s="141"/>
      <c r="F87" s="141"/>
      <c r="G87" s="141"/>
      <c r="H87" s="131"/>
      <c r="I87" s="140"/>
    </row>
    <row r="88" spans="2:9" ht="51.75" customHeight="1" x14ac:dyDescent="0.3">
      <c r="B88" s="54" t="s">
        <v>80</v>
      </c>
      <c r="C88" s="146">
        <v>74662.94</v>
      </c>
      <c r="D88" s="43">
        <v>542164.38</v>
      </c>
      <c r="E88" s="156">
        <f>E89+E90</f>
        <v>1025300</v>
      </c>
      <c r="F88" s="156">
        <f>F89+F90</f>
        <v>8000</v>
      </c>
      <c r="G88" s="156">
        <f>G89+G90</f>
        <v>2000</v>
      </c>
      <c r="H88" s="129"/>
      <c r="I88" s="138"/>
    </row>
    <row r="89" spans="2:9" ht="51.75" customHeight="1" x14ac:dyDescent="0.3">
      <c r="B89" s="75" t="s">
        <v>72</v>
      </c>
      <c r="C89" s="145">
        <v>8000</v>
      </c>
      <c r="D89" s="44">
        <v>36000</v>
      </c>
      <c r="E89" s="141">
        <f>'POSEBNI DIO'!H895+'POSEBNI DIO'!H210</f>
        <v>7000</v>
      </c>
      <c r="F89" s="141">
        <f>'POSEBNI DIO'!I895+'POSEBNI DIO'!I210</f>
        <v>8000</v>
      </c>
      <c r="G89" s="141">
        <f>'POSEBNI DIO'!J895+'POSEBNI DIO'!J210</f>
        <v>2000</v>
      </c>
      <c r="H89" s="128"/>
      <c r="I89" s="137"/>
    </row>
    <row r="90" spans="2:9" ht="51.75" customHeight="1" x14ac:dyDescent="0.3">
      <c r="B90" s="75" t="s">
        <v>73</v>
      </c>
      <c r="C90" s="145">
        <v>9182.1299999999992</v>
      </c>
      <c r="D90" s="44">
        <v>506164.38</v>
      </c>
      <c r="E90" s="141">
        <f>'POSEBNI DIO'!H1008+'POSEBNI DIO'!H994+'POSEBNI DIO'!H965+'POSEBNI DIO'!H926+'POSEBNI DIO'!H897+'POSEBNI DIO'!H876+'POSEBNI DIO'!H337</f>
        <v>1018300</v>
      </c>
      <c r="F90" s="141">
        <f>'POSEBNI DIO'!I1008+'POSEBNI DIO'!I994+'POSEBNI DIO'!I965+'POSEBNI DIO'!I926+'POSEBNI DIO'!I897+'POSEBNI DIO'!I876+'POSEBNI DIO'!I337</f>
        <v>0</v>
      </c>
      <c r="G90" s="141">
        <f>'POSEBNI DIO'!J1008+'POSEBNI DIO'!J994+'POSEBNI DIO'!J965+'POSEBNI DIO'!J926+'POSEBNI DIO'!J897+'POSEBNI DIO'!J876+'POSEBNI DIO'!J337</f>
        <v>0</v>
      </c>
      <c r="H90" s="128"/>
      <c r="I90" s="137"/>
    </row>
    <row r="91" spans="2:9" ht="51.75" customHeight="1" x14ac:dyDescent="0.3">
      <c r="B91" s="75" t="s">
        <v>86</v>
      </c>
      <c r="C91" s="145">
        <v>57480.81</v>
      </c>
      <c r="D91" s="44">
        <v>0</v>
      </c>
      <c r="E91" s="141">
        <v>0</v>
      </c>
      <c r="F91" s="141">
        <v>0</v>
      </c>
      <c r="G91" s="141">
        <v>0</v>
      </c>
      <c r="H91" s="129"/>
      <c r="I91" s="138"/>
    </row>
    <row r="92" spans="2:9" ht="51.75" customHeight="1" x14ac:dyDescent="0.3">
      <c r="B92" s="75"/>
      <c r="C92" s="145"/>
      <c r="D92" s="44"/>
      <c r="E92" s="141"/>
      <c r="F92" s="141"/>
      <c r="G92" s="141"/>
      <c r="H92" s="128"/>
      <c r="I92" s="137"/>
    </row>
    <row r="93" spans="2:9" ht="51.75" customHeight="1" x14ac:dyDescent="0.3">
      <c r="B93" s="81" t="s">
        <v>75</v>
      </c>
      <c r="C93" s="146">
        <v>0</v>
      </c>
      <c r="D93" s="43">
        <v>0</v>
      </c>
      <c r="E93" s="156">
        <v>0</v>
      </c>
      <c r="F93" s="156">
        <f>F96</f>
        <v>70000</v>
      </c>
      <c r="G93" s="156">
        <f>G96</f>
        <v>0</v>
      </c>
      <c r="H93" s="128"/>
      <c r="I93" s="137"/>
    </row>
    <row r="94" spans="2:9" ht="51.75" customHeight="1" x14ac:dyDescent="0.3">
      <c r="B94" s="75" t="s">
        <v>76</v>
      </c>
      <c r="C94" s="145">
        <v>0</v>
      </c>
      <c r="D94" s="44">
        <v>0</v>
      </c>
      <c r="E94" s="141">
        <v>0</v>
      </c>
      <c r="F94" s="141">
        <v>0</v>
      </c>
      <c r="G94" s="141">
        <v>0</v>
      </c>
      <c r="H94" s="131"/>
      <c r="I94" s="140"/>
    </row>
    <row r="95" spans="2:9" ht="51.75" customHeight="1" x14ac:dyDescent="0.3">
      <c r="B95" s="75" t="s">
        <v>77</v>
      </c>
      <c r="C95" s="145">
        <v>0</v>
      </c>
      <c r="D95" s="44">
        <v>0</v>
      </c>
      <c r="E95" s="141">
        <v>0</v>
      </c>
      <c r="F95" s="141">
        <v>0</v>
      </c>
      <c r="G95" s="141">
        <v>0</v>
      </c>
      <c r="H95" s="131"/>
      <c r="I95" s="140"/>
    </row>
    <row r="96" spans="2:9" ht="51.75" customHeight="1" x14ac:dyDescent="0.3">
      <c r="B96" s="75" t="s">
        <v>78</v>
      </c>
      <c r="C96" s="145">
        <v>0</v>
      </c>
      <c r="D96" s="44">
        <v>0</v>
      </c>
      <c r="E96" s="141">
        <v>0</v>
      </c>
      <c r="F96" s="141">
        <f>'POSEBNI DIO'!I928+'POSEBNI DIO'!I899</f>
        <v>70000</v>
      </c>
      <c r="G96" s="141">
        <f>'POSEBNI DIO'!J928+'POSEBNI DIO'!J899</f>
        <v>0</v>
      </c>
      <c r="H96" s="128"/>
      <c r="I96" s="137"/>
    </row>
    <row r="97" spans="2:9" ht="51.75" customHeight="1" x14ac:dyDescent="0.3">
      <c r="B97" s="75"/>
      <c r="C97" s="145"/>
      <c r="D97" s="44"/>
      <c r="E97" s="141"/>
      <c r="F97" s="141"/>
      <c r="G97" s="141"/>
      <c r="H97" s="128"/>
      <c r="I97" s="137"/>
    </row>
    <row r="98" spans="2:9" ht="51.75" customHeight="1" x14ac:dyDescent="0.3">
      <c r="B98" s="82" t="s">
        <v>53</v>
      </c>
      <c r="C98" s="152">
        <v>0</v>
      </c>
      <c r="D98" s="152">
        <v>0</v>
      </c>
      <c r="E98" s="152">
        <v>0</v>
      </c>
      <c r="F98" s="152">
        <v>0</v>
      </c>
      <c r="G98" s="152">
        <v>0</v>
      </c>
      <c r="H98" s="128"/>
      <c r="I98" s="137"/>
    </row>
    <row r="99" spans="2:9" ht="51.75" customHeight="1" x14ac:dyDescent="0.3">
      <c r="B99" s="85" t="s">
        <v>87</v>
      </c>
      <c r="C99" s="150">
        <v>0</v>
      </c>
      <c r="D99" s="150">
        <v>0</v>
      </c>
      <c r="E99" s="150">
        <v>0</v>
      </c>
      <c r="F99" s="150">
        <v>0</v>
      </c>
      <c r="G99" s="150">
        <v>0</v>
      </c>
      <c r="H99" s="128"/>
      <c r="I99" s="137"/>
    </row>
    <row r="100" spans="2:9" ht="51.75" customHeight="1" x14ac:dyDescent="0.3">
      <c r="B100" s="75" t="s">
        <v>83</v>
      </c>
      <c r="C100" s="145">
        <v>0</v>
      </c>
      <c r="D100" s="145">
        <v>0</v>
      </c>
      <c r="E100" s="145">
        <v>0</v>
      </c>
      <c r="F100" s="145">
        <v>0</v>
      </c>
      <c r="G100" s="145">
        <v>0</v>
      </c>
      <c r="H100" s="128"/>
      <c r="I100" s="137"/>
    </row>
    <row r="101" spans="2:9" ht="51.75" customHeight="1" x14ac:dyDescent="0.3">
      <c r="B101" s="86" t="s">
        <v>80</v>
      </c>
      <c r="C101" s="146">
        <v>0</v>
      </c>
      <c r="D101" s="146">
        <v>0</v>
      </c>
      <c r="E101" s="146">
        <v>0</v>
      </c>
      <c r="F101" s="146">
        <v>0</v>
      </c>
      <c r="G101" s="146">
        <v>0</v>
      </c>
      <c r="H101" s="131"/>
      <c r="I101" s="140"/>
    </row>
    <row r="102" spans="2:9" ht="51.75" customHeight="1" x14ac:dyDescent="0.3">
      <c r="B102" s="75" t="s">
        <v>88</v>
      </c>
      <c r="C102" s="145">
        <v>0</v>
      </c>
      <c r="D102" s="145">
        <v>0</v>
      </c>
      <c r="E102" s="145">
        <v>0</v>
      </c>
      <c r="F102" s="145">
        <v>0</v>
      </c>
      <c r="G102" s="145">
        <v>0</v>
      </c>
      <c r="H102" s="127"/>
      <c r="I102" s="136"/>
    </row>
    <row r="103" spans="2:9" ht="51.75" customHeight="1" x14ac:dyDescent="0.3">
      <c r="B103" s="75"/>
      <c r="C103" s="145"/>
      <c r="D103" s="44"/>
      <c r="E103" s="141"/>
      <c r="F103" s="141"/>
      <c r="G103" s="141"/>
      <c r="H103" s="127"/>
      <c r="I103" s="136"/>
    </row>
    <row r="104" spans="2:9" ht="51.75" customHeight="1" x14ac:dyDescent="0.3">
      <c r="B104" s="82" t="s">
        <v>55</v>
      </c>
      <c r="C104" s="152">
        <v>22451.759999999998</v>
      </c>
      <c r="D104" s="102">
        <v>10300</v>
      </c>
      <c r="E104" s="158">
        <v>300</v>
      </c>
      <c r="F104" s="158">
        <v>300</v>
      </c>
      <c r="G104" s="158">
        <v>300</v>
      </c>
      <c r="H104" s="128"/>
      <c r="I104" s="137"/>
    </row>
    <row r="105" spans="2:9" ht="51.75" customHeight="1" x14ac:dyDescent="0.3">
      <c r="B105" s="63" t="s">
        <v>80</v>
      </c>
      <c r="C105" s="144">
        <v>22451.759999999998</v>
      </c>
      <c r="D105" s="103">
        <v>10300</v>
      </c>
      <c r="E105" s="155">
        <v>300</v>
      </c>
      <c r="F105" s="155">
        <v>300</v>
      </c>
      <c r="G105" s="155">
        <v>300</v>
      </c>
      <c r="H105" s="128"/>
      <c r="I105" s="137"/>
    </row>
    <row r="106" spans="2:9" ht="51.75" customHeight="1" x14ac:dyDescent="0.3">
      <c r="B106" s="61" t="s">
        <v>72</v>
      </c>
      <c r="C106" s="145">
        <v>0</v>
      </c>
      <c r="D106" s="44">
        <v>300</v>
      </c>
      <c r="E106" s="141">
        <v>300</v>
      </c>
      <c r="F106" s="141">
        <v>300</v>
      </c>
      <c r="G106" s="141">
        <v>300</v>
      </c>
      <c r="H106" s="129"/>
      <c r="I106" s="138"/>
    </row>
    <row r="107" spans="2:9" ht="51.75" customHeight="1" x14ac:dyDescent="0.3">
      <c r="B107" s="57" t="s">
        <v>89</v>
      </c>
      <c r="C107" s="145">
        <v>0</v>
      </c>
      <c r="D107" s="44">
        <v>10000</v>
      </c>
      <c r="E107" s="44">
        <v>0</v>
      </c>
      <c r="F107" s="44">
        <v>0</v>
      </c>
      <c r="G107" s="44">
        <v>0</v>
      </c>
      <c r="H107" s="129"/>
      <c r="I107" s="138"/>
    </row>
    <row r="108" spans="2:9" ht="51.75" customHeight="1" x14ac:dyDescent="0.3">
      <c r="B108" s="61" t="s">
        <v>90</v>
      </c>
      <c r="C108" s="145">
        <v>22451.759999999998</v>
      </c>
      <c r="D108" s="44">
        <v>0</v>
      </c>
      <c r="E108" s="141">
        <v>0</v>
      </c>
      <c r="F108" s="141">
        <v>0</v>
      </c>
      <c r="G108" s="141">
        <v>0</v>
      </c>
      <c r="H108" s="128"/>
      <c r="I108" s="137"/>
    </row>
    <row r="109" spans="2:9" ht="51.75" customHeight="1" x14ac:dyDescent="0.3">
      <c r="B109" s="61"/>
      <c r="C109" s="145"/>
      <c r="D109" s="44"/>
      <c r="E109" s="141"/>
      <c r="F109" s="141"/>
      <c r="G109" s="141"/>
      <c r="H109" s="128"/>
      <c r="I109" s="137"/>
    </row>
    <row r="110" spans="2:9" ht="51.75" customHeight="1" x14ac:dyDescent="0.3">
      <c r="B110" s="62" t="s">
        <v>59</v>
      </c>
      <c r="C110" s="152">
        <v>671761.87</v>
      </c>
      <c r="D110" s="102">
        <v>25499.989999999998</v>
      </c>
      <c r="E110" s="158">
        <f>E111</f>
        <v>72000</v>
      </c>
      <c r="F110" s="158">
        <f>F111</f>
        <v>2000</v>
      </c>
      <c r="G110" s="158">
        <f>G111</f>
        <v>2000</v>
      </c>
      <c r="H110" s="129"/>
      <c r="I110" s="138"/>
    </row>
    <row r="111" spans="2:9" ht="51.75" customHeight="1" x14ac:dyDescent="0.3">
      <c r="B111" s="62" t="s">
        <v>425</v>
      </c>
      <c r="C111" s="158">
        <f>C112+C116+C120</f>
        <v>671761.87</v>
      </c>
      <c r="D111" s="158">
        <f>D112+D116+D120</f>
        <v>25499.989999999998</v>
      </c>
      <c r="E111" s="158">
        <f>E112+E116+E120</f>
        <v>72000</v>
      </c>
      <c r="F111" s="158">
        <f>F112+F116+F120</f>
        <v>2000</v>
      </c>
      <c r="G111" s="158">
        <f>G112+G116+G120</f>
        <v>2000</v>
      </c>
      <c r="H111" s="128"/>
      <c r="I111" s="137"/>
    </row>
    <row r="112" spans="2:9" ht="51.75" customHeight="1" x14ac:dyDescent="0.25">
      <c r="B112" s="59" t="s">
        <v>82</v>
      </c>
      <c r="C112" s="144">
        <v>175714.62</v>
      </c>
      <c r="D112" s="103">
        <v>0</v>
      </c>
      <c r="E112" s="155">
        <v>0</v>
      </c>
      <c r="F112" s="155">
        <v>0</v>
      </c>
      <c r="G112" s="155">
        <v>0</v>
      </c>
      <c r="H112" s="132"/>
      <c r="I112" s="132"/>
    </row>
    <row r="113" spans="2:7" ht="51.75" customHeight="1" x14ac:dyDescent="0.25">
      <c r="B113" s="75" t="s">
        <v>84</v>
      </c>
      <c r="C113" s="148">
        <v>0</v>
      </c>
      <c r="D113" s="149">
        <v>0</v>
      </c>
      <c r="E113" s="155">
        <v>0</v>
      </c>
      <c r="F113" s="155">
        <v>0</v>
      </c>
      <c r="G113" s="155">
        <v>0</v>
      </c>
    </row>
    <row r="114" spans="2:7" ht="51.75" customHeight="1" x14ac:dyDescent="0.25">
      <c r="B114" s="87" t="s">
        <v>70</v>
      </c>
      <c r="C114" s="145">
        <v>175714.62</v>
      </c>
      <c r="D114" s="44">
        <v>0</v>
      </c>
      <c r="E114" s="141">
        <v>0</v>
      </c>
      <c r="F114" s="141">
        <v>0</v>
      </c>
      <c r="G114" s="141">
        <v>0</v>
      </c>
    </row>
    <row r="115" spans="2:7" ht="51.75" customHeight="1" x14ac:dyDescent="0.25">
      <c r="B115" s="61"/>
      <c r="C115" s="145"/>
      <c r="D115" s="44"/>
      <c r="E115" s="141"/>
      <c r="F115" s="141"/>
      <c r="G115" s="141"/>
    </row>
    <row r="116" spans="2:7" ht="51.75" customHeight="1" x14ac:dyDescent="0.25">
      <c r="B116" s="59" t="s">
        <v>80</v>
      </c>
      <c r="C116" s="146">
        <v>234751.93</v>
      </c>
      <c r="D116" s="43">
        <v>0</v>
      </c>
      <c r="E116" s="156">
        <f>E117</f>
        <v>70000</v>
      </c>
      <c r="F116" s="156">
        <f>F117</f>
        <v>0</v>
      </c>
      <c r="G116" s="156">
        <f>G117</f>
        <v>0</v>
      </c>
    </row>
    <row r="117" spans="2:7" ht="51.75" customHeight="1" x14ac:dyDescent="0.25">
      <c r="B117" s="87" t="s">
        <v>73</v>
      </c>
      <c r="C117" s="145">
        <v>234751.93</v>
      </c>
      <c r="D117" s="44">
        <v>0</v>
      </c>
      <c r="E117" s="141">
        <f>'POSEBNI DIO'!H903+'POSEBNI DIO'!H932</f>
        <v>70000</v>
      </c>
      <c r="F117" s="141">
        <f>'POSEBNI DIO'!I903+'POSEBNI DIO'!I932</f>
        <v>0</v>
      </c>
      <c r="G117" s="141">
        <f>'POSEBNI DIO'!J903+'POSEBNI DIO'!J932</f>
        <v>0</v>
      </c>
    </row>
    <row r="118" spans="2:7" ht="51.75" customHeight="1" x14ac:dyDescent="0.25">
      <c r="B118" s="61" t="s">
        <v>91</v>
      </c>
      <c r="C118" s="145">
        <v>0</v>
      </c>
      <c r="D118" s="44">
        <v>0</v>
      </c>
      <c r="E118" s="141">
        <v>0</v>
      </c>
      <c r="F118" s="141">
        <v>0</v>
      </c>
      <c r="G118" s="141">
        <v>0</v>
      </c>
    </row>
    <row r="119" spans="2:7" ht="51.75" customHeight="1" x14ac:dyDescent="0.25">
      <c r="B119" s="61"/>
      <c r="C119" s="145"/>
      <c r="D119" s="44"/>
      <c r="E119" s="141"/>
      <c r="F119" s="141"/>
      <c r="G119" s="141"/>
    </row>
    <row r="120" spans="2:7" ht="51.75" customHeight="1" x14ac:dyDescent="0.25">
      <c r="B120" s="64" t="s">
        <v>75</v>
      </c>
      <c r="C120" s="146">
        <v>261295.32</v>
      </c>
      <c r="D120" s="43">
        <v>25499.989999999998</v>
      </c>
      <c r="E120" s="156">
        <f>E121</f>
        <v>2000</v>
      </c>
      <c r="F120" s="156">
        <f>F121</f>
        <v>2000</v>
      </c>
      <c r="G120" s="156">
        <f>G121</f>
        <v>2000</v>
      </c>
    </row>
    <row r="121" spans="2:7" ht="51.75" customHeight="1" x14ac:dyDescent="0.25">
      <c r="B121" s="57" t="s">
        <v>76</v>
      </c>
      <c r="C121" s="145">
        <v>3295.32</v>
      </c>
      <c r="D121" s="44">
        <v>2000</v>
      </c>
      <c r="E121" s="141">
        <f>'POSEBNI DIO'!H411</f>
        <v>2000</v>
      </c>
      <c r="F121" s="141">
        <f>'POSEBNI DIO'!I411</f>
        <v>2000</v>
      </c>
      <c r="G121" s="141">
        <f>'POSEBNI DIO'!J411</f>
        <v>2000</v>
      </c>
    </row>
    <row r="122" spans="2:7" ht="51.75" customHeight="1" x14ac:dyDescent="0.25">
      <c r="B122" s="75" t="s">
        <v>78</v>
      </c>
      <c r="C122" s="44">
        <v>258000</v>
      </c>
      <c r="D122" s="44">
        <v>23499.989999999998</v>
      </c>
      <c r="E122" s="44">
        <v>0</v>
      </c>
      <c r="F122" s="44">
        <v>1</v>
      </c>
      <c r="G122" s="44">
        <v>2</v>
      </c>
    </row>
  </sheetData>
  <mergeCells count="1">
    <mergeCell ref="B1:G1"/>
  </mergeCells>
  <pageMargins left="0.70866141732283461" right="0.70866141732283461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J136"/>
  <sheetViews>
    <sheetView topLeftCell="A52" zoomScale="69" zoomScaleNormal="69" workbookViewId="0">
      <selection activeCell="F44" sqref="F44:H44"/>
    </sheetView>
  </sheetViews>
  <sheetFormatPr defaultRowHeight="15" x14ac:dyDescent="0.25"/>
  <cols>
    <col min="1" max="1" width="9.140625" customWidth="1"/>
    <col min="3" max="3" width="49.85546875" customWidth="1"/>
    <col min="4" max="6" width="27.7109375" customWidth="1"/>
    <col min="7" max="7" width="27.85546875" customWidth="1"/>
    <col min="8" max="8" width="27.7109375" customWidth="1"/>
    <col min="9" max="9" width="9" customWidth="1"/>
    <col min="10" max="10" width="9.140625" customWidth="1"/>
  </cols>
  <sheetData>
    <row r="1" spans="3:10" ht="38.25" customHeight="1" x14ac:dyDescent="0.25">
      <c r="C1" s="234" t="s">
        <v>296</v>
      </c>
      <c r="D1" s="234"/>
      <c r="E1" s="234"/>
      <c r="F1" s="234"/>
      <c r="G1" s="234"/>
      <c r="H1" s="234"/>
      <c r="I1" s="234"/>
      <c r="J1" s="234"/>
    </row>
    <row r="2" spans="3:10" ht="18" customHeight="1" x14ac:dyDescent="0.3">
      <c r="C2" s="3"/>
      <c r="D2" s="3"/>
      <c r="E2" s="3"/>
      <c r="F2" s="3"/>
      <c r="G2" s="47"/>
      <c r="H2" s="47"/>
      <c r="I2" s="47"/>
      <c r="J2" s="48"/>
    </row>
    <row r="3" spans="3:10" ht="49.5" customHeight="1" x14ac:dyDescent="0.3">
      <c r="C3" s="49" t="s">
        <v>37</v>
      </c>
      <c r="D3" s="49" t="s">
        <v>347</v>
      </c>
      <c r="E3" s="49" t="s">
        <v>348</v>
      </c>
      <c r="F3" s="49" t="s">
        <v>349</v>
      </c>
      <c r="G3" s="99" t="s">
        <v>350</v>
      </c>
      <c r="H3" s="99" t="s">
        <v>351</v>
      </c>
      <c r="I3" s="47"/>
      <c r="J3" s="48"/>
    </row>
    <row r="4" spans="3:10" ht="51.75" customHeight="1" x14ac:dyDescent="0.3">
      <c r="C4" s="50" t="s">
        <v>110</v>
      </c>
      <c r="D4" s="100">
        <v>2457472.4699999997</v>
      </c>
      <c r="E4" s="100">
        <v>3081774.61</v>
      </c>
      <c r="F4" s="100">
        <f>F5+F27+F32+F41+F55+F62+F88+F95+F108+F124</f>
        <v>3137981.33</v>
      </c>
      <c r="G4" s="100">
        <f>G5+G27+G32+G41+G55+G62+G88+G95+G108+G124</f>
        <v>1865381.1400000001</v>
      </c>
      <c r="H4" s="100">
        <f>H5+H27+H32+H41+H55+H62+H88+H95+H108+H124</f>
        <v>1858381.1400000001</v>
      </c>
      <c r="I4" s="47"/>
      <c r="J4" s="48"/>
    </row>
    <row r="5" spans="3:10" ht="51.75" customHeight="1" x14ac:dyDescent="0.3">
      <c r="C5" s="51" t="s">
        <v>11</v>
      </c>
      <c r="D5" s="101">
        <v>393263.75</v>
      </c>
      <c r="E5" s="101">
        <v>543051.78</v>
      </c>
      <c r="F5" s="101">
        <f>F6+F18</f>
        <v>541390.14</v>
      </c>
      <c r="G5" s="101">
        <f>G6+G18</f>
        <v>525890.14</v>
      </c>
      <c r="H5" s="101">
        <f>H6+H18</f>
        <v>520390.14</v>
      </c>
      <c r="I5" s="104"/>
      <c r="J5" s="48"/>
    </row>
    <row r="6" spans="3:10" ht="51.75" customHeight="1" x14ac:dyDescent="0.3">
      <c r="C6" s="52" t="s">
        <v>111</v>
      </c>
      <c r="D6" s="53">
        <v>197143.91</v>
      </c>
      <c r="E6" s="53">
        <v>302285.14</v>
      </c>
      <c r="F6" s="102">
        <f>F7+F13</f>
        <v>222390.14</v>
      </c>
      <c r="G6" s="102">
        <f>G7+G13</f>
        <v>199890.14</v>
      </c>
      <c r="H6" s="102">
        <f>H7+H13</f>
        <v>194390.14</v>
      </c>
      <c r="I6" s="105"/>
      <c r="J6" s="48"/>
    </row>
    <row r="7" spans="3:10" ht="51.75" customHeight="1" x14ac:dyDescent="0.3">
      <c r="C7" s="54" t="s">
        <v>82</v>
      </c>
      <c r="D7" s="103">
        <v>191145.78</v>
      </c>
      <c r="E7" s="103">
        <v>301785.14</v>
      </c>
      <c r="F7" s="103">
        <f>F8+F9+F10+F11+F12</f>
        <v>221890.14</v>
      </c>
      <c r="G7" s="103">
        <f>G8+G9+G10+G11+G12</f>
        <v>197890.14</v>
      </c>
      <c r="H7" s="103">
        <f>H8+H9+H10+H11+H12</f>
        <v>192890.14</v>
      </c>
      <c r="I7" s="106"/>
      <c r="J7" s="48"/>
    </row>
    <row r="8" spans="3:10" ht="51.75" customHeight="1" x14ac:dyDescent="0.3">
      <c r="C8" s="55" t="s">
        <v>112</v>
      </c>
      <c r="D8" s="24">
        <v>30979.42</v>
      </c>
      <c r="E8" s="24">
        <v>83095</v>
      </c>
      <c r="F8" s="44">
        <f>'POSEBNI DIO'!H16</f>
        <v>48200</v>
      </c>
      <c r="G8" s="44">
        <f>'POSEBNI DIO'!I16</f>
        <v>48200</v>
      </c>
      <c r="H8" s="44">
        <f>'POSEBNI DIO'!J16</f>
        <v>48200</v>
      </c>
      <c r="I8" s="107"/>
      <c r="J8" s="48"/>
    </row>
    <row r="9" spans="3:10" ht="51.75" customHeight="1" x14ac:dyDescent="0.3">
      <c r="C9" s="56" t="s">
        <v>113</v>
      </c>
      <c r="D9" s="44">
        <v>107046.83</v>
      </c>
      <c r="E9" s="44">
        <v>184000</v>
      </c>
      <c r="F9" s="44">
        <f>'POSEBNI DIO'!H20+'POSEBNI DIO'!H42+'POSEBNI DIO'!H54</f>
        <v>148500</v>
      </c>
      <c r="G9" s="44">
        <f>'POSEBNI DIO'!I20+'POSEBNI DIO'!I42+'POSEBNI DIO'!I54</f>
        <v>124500</v>
      </c>
      <c r="H9" s="44">
        <f>'POSEBNI DIO'!J20+'POSEBNI DIO'!J42+'POSEBNI DIO'!J54</f>
        <v>119500</v>
      </c>
      <c r="I9" s="107"/>
      <c r="J9" s="48"/>
    </row>
    <row r="10" spans="3:10" ht="51.75" customHeight="1" x14ac:dyDescent="0.3">
      <c r="C10" s="56" t="s">
        <v>121</v>
      </c>
      <c r="D10" s="44">
        <v>0</v>
      </c>
      <c r="E10" s="44">
        <v>0</v>
      </c>
      <c r="F10" s="44">
        <f>'POSEBNI DIO'!H25</f>
        <v>20000</v>
      </c>
      <c r="G10" s="44">
        <f>'POSEBNI DIO'!I25</f>
        <v>20000</v>
      </c>
      <c r="H10" s="44">
        <f>'POSEBNI DIO'!J25</f>
        <v>20000</v>
      </c>
      <c r="I10" s="107"/>
      <c r="J10" s="48"/>
    </row>
    <row r="11" spans="3:10" ht="51.75" customHeight="1" x14ac:dyDescent="0.3">
      <c r="C11" s="57" t="s">
        <v>114</v>
      </c>
      <c r="D11" s="24">
        <v>0</v>
      </c>
      <c r="E11" s="24">
        <v>30000</v>
      </c>
      <c r="F11" s="44">
        <f>'POSEBNI DIO'!H27</f>
        <v>4500</v>
      </c>
      <c r="G11" s="44">
        <f>'POSEBNI DIO'!I27</f>
        <v>4500</v>
      </c>
      <c r="H11" s="44">
        <f>'POSEBNI DIO'!J27</f>
        <v>4500</v>
      </c>
      <c r="I11" s="107"/>
      <c r="J11" s="48"/>
    </row>
    <row r="12" spans="3:10" ht="51.75" customHeight="1" x14ac:dyDescent="0.3">
      <c r="C12" s="58" t="s">
        <v>115</v>
      </c>
      <c r="D12" s="24">
        <v>52754.76</v>
      </c>
      <c r="E12" s="24">
        <v>4000</v>
      </c>
      <c r="F12" s="44">
        <f>'POSEBNI DIO'!H47</f>
        <v>690.14</v>
      </c>
      <c r="G12" s="44">
        <f>'POSEBNI DIO'!I47</f>
        <v>690.14</v>
      </c>
      <c r="H12" s="44">
        <f>'POSEBNI DIO'!J47</f>
        <v>690.14</v>
      </c>
      <c r="I12" s="107"/>
      <c r="J12" s="48"/>
    </row>
    <row r="13" spans="3:10" ht="51.75" customHeight="1" x14ac:dyDescent="0.3">
      <c r="C13" s="59" t="s">
        <v>80</v>
      </c>
      <c r="D13" s="60">
        <v>364.77</v>
      </c>
      <c r="E13" s="60">
        <v>690.14</v>
      </c>
      <c r="F13" s="103">
        <f>F14</f>
        <v>500</v>
      </c>
      <c r="G13" s="103">
        <f>G14</f>
        <v>2000</v>
      </c>
      <c r="H13" s="103">
        <f>H14</f>
        <v>1500</v>
      </c>
      <c r="I13" s="106"/>
      <c r="J13" s="48"/>
    </row>
    <row r="14" spans="3:10" ht="51.75" customHeight="1" x14ac:dyDescent="0.3">
      <c r="C14" s="61" t="s">
        <v>116</v>
      </c>
      <c r="D14" s="24">
        <v>998.13</v>
      </c>
      <c r="E14" s="24">
        <v>500</v>
      </c>
      <c r="F14" s="44">
        <f>'POSEBNI DIO'!H33</f>
        <v>500</v>
      </c>
      <c r="G14" s="44">
        <f>'POSEBNI DIO'!I33</f>
        <v>2000</v>
      </c>
      <c r="H14" s="44">
        <f>'POSEBNI DIO'!J33</f>
        <v>1500</v>
      </c>
      <c r="I14" s="107"/>
      <c r="J14" s="48"/>
    </row>
    <row r="15" spans="3:10" ht="51.75" customHeight="1" x14ac:dyDescent="0.3">
      <c r="C15" s="59" t="s">
        <v>117</v>
      </c>
      <c r="D15" s="60">
        <v>998.13</v>
      </c>
      <c r="E15" s="60">
        <v>500</v>
      </c>
      <c r="F15" s="103">
        <v>0</v>
      </c>
      <c r="G15" s="103">
        <v>0</v>
      </c>
      <c r="H15" s="103">
        <v>0</v>
      </c>
      <c r="I15" s="106"/>
      <c r="J15" s="48"/>
    </row>
    <row r="16" spans="3:10" ht="51.75" customHeight="1" x14ac:dyDescent="0.3">
      <c r="C16" s="61" t="s">
        <v>78</v>
      </c>
      <c r="D16" s="24">
        <v>5000</v>
      </c>
      <c r="E16" s="24">
        <v>0</v>
      </c>
      <c r="F16" s="44">
        <v>0</v>
      </c>
      <c r="G16" s="44">
        <v>0</v>
      </c>
      <c r="H16" s="44">
        <v>0</v>
      </c>
      <c r="I16" s="107"/>
      <c r="J16" s="48"/>
    </row>
    <row r="17" spans="3:10" ht="51.75" customHeight="1" x14ac:dyDescent="0.3">
      <c r="C17" s="61" t="s">
        <v>118</v>
      </c>
      <c r="D17" s="24">
        <v>0</v>
      </c>
      <c r="E17" s="24">
        <v>0</v>
      </c>
      <c r="F17" s="44">
        <v>0</v>
      </c>
      <c r="G17" s="44">
        <v>0</v>
      </c>
      <c r="H17" s="44">
        <v>0</v>
      </c>
      <c r="I17" s="107"/>
      <c r="J17" s="48"/>
    </row>
    <row r="18" spans="3:10" ht="51.75" customHeight="1" x14ac:dyDescent="0.3">
      <c r="C18" s="62" t="s">
        <v>119</v>
      </c>
      <c r="D18" s="53">
        <v>196119.84000000003</v>
      </c>
      <c r="E18" s="53">
        <v>0</v>
      </c>
      <c r="F18" s="102">
        <f>F19+F24</f>
        <v>319000</v>
      </c>
      <c r="G18" s="102">
        <f>G19+G24</f>
        <v>326000</v>
      </c>
      <c r="H18" s="102">
        <f>H19+H24</f>
        <v>326000</v>
      </c>
      <c r="I18" s="105"/>
      <c r="J18" s="48"/>
    </row>
    <row r="19" spans="3:10" ht="51.75" customHeight="1" x14ac:dyDescent="0.3">
      <c r="C19" s="63" t="s">
        <v>82</v>
      </c>
      <c r="D19" s="19">
        <v>193806.71000000002</v>
      </c>
      <c r="E19" s="19">
        <v>240766.64</v>
      </c>
      <c r="F19" s="43">
        <f>F20+F21+F22+F23</f>
        <v>317000</v>
      </c>
      <c r="G19" s="43">
        <f>G20+G21+G22+G23</f>
        <v>324000</v>
      </c>
      <c r="H19" s="43">
        <f>H20+H21+H22+H23</f>
        <v>324000</v>
      </c>
      <c r="I19" s="108"/>
      <c r="J19" s="48"/>
    </row>
    <row r="20" spans="3:10" ht="51.75" customHeight="1" x14ac:dyDescent="0.3">
      <c r="C20" s="61" t="s">
        <v>120</v>
      </c>
      <c r="D20" s="24">
        <v>114389.82</v>
      </c>
      <c r="E20" s="24">
        <v>239266.64</v>
      </c>
      <c r="F20" s="44">
        <f>'POSEBNI DIO'!H352+'POSEBNI DIO'!H374</f>
        <v>222000</v>
      </c>
      <c r="G20" s="44">
        <f>'POSEBNI DIO'!I352+'POSEBNI DIO'!I374</f>
        <v>222000</v>
      </c>
      <c r="H20" s="44">
        <f>'POSEBNI DIO'!J352+'POSEBNI DIO'!J374</f>
        <v>222000</v>
      </c>
      <c r="I20" s="107"/>
      <c r="J20" s="48"/>
    </row>
    <row r="21" spans="3:10" ht="51.75" customHeight="1" x14ac:dyDescent="0.3">
      <c r="C21" s="61" t="s">
        <v>83</v>
      </c>
      <c r="D21" s="24">
        <v>71672.91</v>
      </c>
      <c r="E21" s="24">
        <v>156266.64000000001</v>
      </c>
      <c r="F21" s="44">
        <f>'POSEBNI DIO'!H356+'POSEBNI DIO'!H378</f>
        <v>93000</v>
      </c>
      <c r="G21" s="44">
        <f>'POSEBNI DIO'!I356+'POSEBNI DIO'!I378</f>
        <v>100000</v>
      </c>
      <c r="H21" s="44">
        <f>'POSEBNI DIO'!J356+'POSEBNI DIO'!J378</f>
        <v>100000</v>
      </c>
      <c r="I21" s="107"/>
      <c r="J21" s="48"/>
    </row>
    <row r="22" spans="3:10" ht="51.75" customHeight="1" x14ac:dyDescent="0.3">
      <c r="C22" s="61" t="s">
        <v>121</v>
      </c>
      <c r="D22" s="24">
        <v>7743.98</v>
      </c>
      <c r="E22" s="24">
        <v>82000</v>
      </c>
      <c r="F22" s="44">
        <f>'POSEBNI DIO'!H360</f>
        <v>1000</v>
      </c>
      <c r="G22" s="44">
        <f>'POSEBNI DIO'!I360</f>
        <v>1000</v>
      </c>
      <c r="H22" s="44">
        <f>'POSEBNI DIO'!J360</f>
        <v>1000</v>
      </c>
      <c r="I22" s="107"/>
      <c r="J22" s="48"/>
    </row>
    <row r="23" spans="3:10" ht="51.75" customHeight="1" x14ac:dyDescent="0.3">
      <c r="C23" s="61" t="s">
        <v>84</v>
      </c>
      <c r="D23" s="24">
        <v>0</v>
      </c>
      <c r="E23" s="24">
        <v>1000</v>
      </c>
      <c r="F23" s="44">
        <f>'POSEBNI DIO'!H362</f>
        <v>1000</v>
      </c>
      <c r="G23" s="44">
        <f>'POSEBNI DIO'!I362</f>
        <v>1000</v>
      </c>
      <c r="H23" s="44">
        <f>'POSEBNI DIO'!J362</f>
        <v>1000</v>
      </c>
      <c r="I23" s="107"/>
      <c r="J23" s="48"/>
    </row>
    <row r="24" spans="3:10" ht="51.75" customHeight="1" x14ac:dyDescent="0.3">
      <c r="C24" s="64" t="s">
        <v>80</v>
      </c>
      <c r="D24" s="19">
        <v>2313.13</v>
      </c>
      <c r="E24" s="19">
        <v>1000</v>
      </c>
      <c r="F24" s="43">
        <f>F26</f>
        <v>2000</v>
      </c>
      <c r="G24" s="43">
        <f>G26</f>
        <v>2000</v>
      </c>
      <c r="H24" s="43">
        <f>H26</f>
        <v>2000</v>
      </c>
      <c r="I24" s="108"/>
      <c r="J24" s="48"/>
    </row>
    <row r="25" spans="3:10" ht="51.75" customHeight="1" x14ac:dyDescent="0.3">
      <c r="C25" s="61" t="s">
        <v>122</v>
      </c>
      <c r="D25" s="24">
        <v>2313.13</v>
      </c>
      <c r="E25" s="24">
        <v>1500</v>
      </c>
      <c r="F25" s="44">
        <v>0</v>
      </c>
      <c r="G25" s="44">
        <v>0</v>
      </c>
      <c r="H25" s="44">
        <v>0</v>
      </c>
      <c r="I25" s="107"/>
      <c r="J25" s="48"/>
    </row>
    <row r="26" spans="3:10" ht="51.75" customHeight="1" x14ac:dyDescent="0.3">
      <c r="C26" s="61" t="s">
        <v>123</v>
      </c>
      <c r="D26" s="24">
        <v>2313.13</v>
      </c>
      <c r="E26" s="24">
        <v>1500</v>
      </c>
      <c r="F26" s="44">
        <f>'POSEBNI DIO'!H368</f>
        <v>2000</v>
      </c>
      <c r="G26" s="44">
        <f>'POSEBNI DIO'!I368</f>
        <v>2000</v>
      </c>
      <c r="H26" s="44">
        <f>'POSEBNI DIO'!J368</f>
        <v>2000</v>
      </c>
      <c r="I26" s="107"/>
      <c r="J26" s="48"/>
    </row>
    <row r="27" spans="3:10" ht="51.75" customHeight="1" x14ac:dyDescent="0.3">
      <c r="C27" s="51" t="s">
        <v>124</v>
      </c>
      <c r="D27" s="65">
        <v>2259.29</v>
      </c>
      <c r="E27" s="65">
        <v>4725</v>
      </c>
      <c r="F27" s="101">
        <f t="shared" ref="F27:H28" si="0">F28</f>
        <v>4725</v>
      </c>
      <c r="G27" s="101">
        <f t="shared" si="0"/>
        <v>4725</v>
      </c>
      <c r="H27" s="101">
        <f t="shared" si="0"/>
        <v>4725</v>
      </c>
      <c r="I27" s="104"/>
      <c r="J27" s="48"/>
    </row>
    <row r="28" spans="3:10" ht="51.75" customHeight="1" x14ac:dyDescent="0.3">
      <c r="C28" s="62" t="s">
        <v>125</v>
      </c>
      <c r="D28" s="53">
        <v>2259.29</v>
      </c>
      <c r="E28" s="53">
        <v>4725</v>
      </c>
      <c r="F28" s="102">
        <f t="shared" si="0"/>
        <v>4725</v>
      </c>
      <c r="G28" s="102">
        <f t="shared" si="0"/>
        <v>4725</v>
      </c>
      <c r="H28" s="102">
        <f t="shared" si="0"/>
        <v>4725</v>
      </c>
      <c r="I28" s="105"/>
      <c r="J28" s="48"/>
    </row>
    <row r="29" spans="3:10" ht="51.75" customHeight="1" x14ac:dyDescent="0.3">
      <c r="C29" s="63" t="s">
        <v>82</v>
      </c>
      <c r="D29" s="19">
        <v>2259.29</v>
      </c>
      <c r="E29" s="19">
        <v>4725</v>
      </c>
      <c r="F29" s="43">
        <f>F31</f>
        <v>4725</v>
      </c>
      <c r="G29" s="43">
        <f>G31</f>
        <v>4725</v>
      </c>
      <c r="H29" s="43">
        <f>H31</f>
        <v>4725</v>
      </c>
      <c r="I29" s="108"/>
      <c r="J29" s="48"/>
    </row>
    <row r="30" spans="3:10" ht="51.75" customHeight="1" x14ac:dyDescent="0.3">
      <c r="C30" s="61" t="s">
        <v>65</v>
      </c>
      <c r="D30" s="24">
        <v>0</v>
      </c>
      <c r="E30" s="24">
        <v>900</v>
      </c>
      <c r="F30" s="44">
        <v>0</v>
      </c>
      <c r="G30" s="44">
        <v>0</v>
      </c>
      <c r="H30" s="44">
        <v>0</v>
      </c>
      <c r="I30" s="107"/>
      <c r="J30" s="48"/>
    </row>
    <row r="31" spans="3:10" ht="51.75" customHeight="1" x14ac:dyDescent="0.3">
      <c r="C31" s="61" t="s">
        <v>70</v>
      </c>
      <c r="D31" s="24">
        <v>2259.29</v>
      </c>
      <c r="E31" s="24">
        <v>3825</v>
      </c>
      <c r="F31" s="44">
        <f>'POSEBNI DIO'!H519</f>
        <v>4725</v>
      </c>
      <c r="G31" s="44">
        <f>'POSEBNI DIO'!I519</f>
        <v>4725</v>
      </c>
      <c r="H31" s="44">
        <f>'POSEBNI DIO'!J519</f>
        <v>4725</v>
      </c>
      <c r="I31" s="107"/>
      <c r="J31" s="48"/>
    </row>
    <row r="32" spans="3:10" ht="51.75" customHeight="1" x14ac:dyDescent="0.3">
      <c r="C32" s="51" t="s">
        <v>126</v>
      </c>
      <c r="D32" s="65">
        <v>34000</v>
      </c>
      <c r="E32" s="65">
        <v>214000</v>
      </c>
      <c r="F32" s="101">
        <f t="shared" ref="F32:H33" si="1">F33</f>
        <v>55000</v>
      </c>
      <c r="G32" s="101">
        <f t="shared" si="1"/>
        <v>55000</v>
      </c>
      <c r="H32" s="101">
        <f t="shared" si="1"/>
        <v>65000</v>
      </c>
      <c r="I32" s="104"/>
      <c r="J32" s="48"/>
    </row>
    <row r="33" spans="3:10" ht="51.75" customHeight="1" x14ac:dyDescent="0.3">
      <c r="C33" s="62" t="s">
        <v>127</v>
      </c>
      <c r="D33" s="53">
        <v>34000</v>
      </c>
      <c r="E33" s="53">
        <v>46000</v>
      </c>
      <c r="F33" s="102">
        <f t="shared" si="1"/>
        <v>55000</v>
      </c>
      <c r="G33" s="102">
        <f t="shared" si="1"/>
        <v>55000</v>
      </c>
      <c r="H33" s="102">
        <f t="shared" si="1"/>
        <v>65000</v>
      </c>
      <c r="I33" s="105"/>
      <c r="J33" s="48"/>
    </row>
    <row r="34" spans="3:10" ht="51.75" customHeight="1" x14ac:dyDescent="0.3">
      <c r="C34" s="59" t="s">
        <v>82</v>
      </c>
      <c r="D34" s="19">
        <v>34000</v>
      </c>
      <c r="E34" s="19">
        <v>46000</v>
      </c>
      <c r="F34" s="43">
        <f>F37</f>
        <v>55000</v>
      </c>
      <c r="G34" s="43">
        <f>G37</f>
        <v>55000</v>
      </c>
      <c r="H34" s="43">
        <f>H37</f>
        <v>65000</v>
      </c>
      <c r="I34" s="108"/>
      <c r="J34" s="48"/>
    </row>
    <row r="35" spans="3:10" ht="51.75" customHeight="1" x14ac:dyDescent="0.3">
      <c r="C35" s="55" t="s">
        <v>112</v>
      </c>
      <c r="D35" s="24">
        <v>0</v>
      </c>
      <c r="E35" s="24">
        <v>18500</v>
      </c>
      <c r="F35" s="44">
        <v>0</v>
      </c>
      <c r="G35" s="44">
        <v>0</v>
      </c>
      <c r="H35" s="44">
        <v>0</v>
      </c>
      <c r="I35" s="108"/>
      <c r="J35" s="48"/>
    </row>
    <row r="36" spans="3:10" ht="51.75" customHeight="1" x14ac:dyDescent="0.3">
      <c r="C36" s="56" t="s">
        <v>113</v>
      </c>
      <c r="D36" s="24">
        <v>0</v>
      </c>
      <c r="E36" s="24">
        <v>135</v>
      </c>
      <c r="F36" s="44">
        <v>0</v>
      </c>
      <c r="G36" s="44">
        <v>0</v>
      </c>
      <c r="H36" s="44">
        <v>0</v>
      </c>
      <c r="I36" s="108"/>
      <c r="J36" s="48"/>
    </row>
    <row r="37" spans="3:10" ht="51.75" customHeight="1" x14ac:dyDescent="0.3">
      <c r="C37" s="61" t="s">
        <v>70</v>
      </c>
      <c r="D37" s="24">
        <v>34000</v>
      </c>
      <c r="E37" s="24">
        <v>27365</v>
      </c>
      <c r="F37" s="44">
        <f>'POSEBNI DIO'!H535</f>
        <v>55000</v>
      </c>
      <c r="G37" s="44">
        <f>'POSEBNI DIO'!I535</f>
        <v>55000</v>
      </c>
      <c r="H37" s="44">
        <f>'POSEBNI DIO'!J535</f>
        <v>65000</v>
      </c>
      <c r="I37" s="107"/>
      <c r="J37" s="48"/>
    </row>
    <row r="38" spans="3:10" ht="51.75" customHeight="1" x14ac:dyDescent="0.3">
      <c r="C38" s="64" t="s">
        <v>80</v>
      </c>
      <c r="D38" s="19">
        <v>0</v>
      </c>
      <c r="E38" s="19">
        <v>168000</v>
      </c>
      <c r="F38" s="43">
        <v>0</v>
      </c>
      <c r="G38" s="43">
        <v>0</v>
      </c>
      <c r="H38" s="43">
        <v>0</v>
      </c>
      <c r="I38" s="107"/>
      <c r="J38" s="48"/>
    </row>
    <row r="39" spans="3:10" ht="51.75" customHeight="1" x14ac:dyDescent="0.3">
      <c r="C39" s="61" t="s">
        <v>123</v>
      </c>
      <c r="D39" s="24">
        <v>0</v>
      </c>
      <c r="E39" s="24">
        <v>168000</v>
      </c>
      <c r="F39" s="44">
        <v>0</v>
      </c>
      <c r="G39" s="44">
        <v>0</v>
      </c>
      <c r="H39" s="44">
        <v>0</v>
      </c>
      <c r="I39" s="104"/>
      <c r="J39" s="48"/>
    </row>
    <row r="40" spans="3:10" ht="51.75" customHeight="1" x14ac:dyDescent="0.3">
      <c r="C40" s="61"/>
      <c r="D40" s="24"/>
      <c r="E40" s="24"/>
      <c r="F40" s="44"/>
      <c r="G40" s="44"/>
      <c r="H40" s="44"/>
      <c r="I40" s="105"/>
      <c r="J40" s="48"/>
    </row>
    <row r="41" spans="3:10" ht="51.75" customHeight="1" x14ac:dyDescent="0.3">
      <c r="C41" s="51" t="s">
        <v>12</v>
      </c>
      <c r="D41" s="65">
        <v>7753.55</v>
      </c>
      <c r="E41" s="65">
        <v>57003.199999999997</v>
      </c>
      <c r="F41" s="101">
        <f>F42+F49</f>
        <v>45000</v>
      </c>
      <c r="G41" s="101">
        <f>G42+G49</f>
        <v>47500</v>
      </c>
      <c r="H41" s="101">
        <f>H42+H49</f>
        <v>54500</v>
      </c>
      <c r="I41" s="108"/>
      <c r="J41" s="48"/>
    </row>
    <row r="42" spans="3:10" ht="51.75" customHeight="1" x14ac:dyDescent="0.3">
      <c r="C42" s="62" t="s">
        <v>128</v>
      </c>
      <c r="D42" s="53">
        <v>7753.55</v>
      </c>
      <c r="E42" s="53">
        <v>12003.2</v>
      </c>
      <c r="F42" s="102">
        <f t="shared" ref="F42:H43" si="2">F43</f>
        <v>8000</v>
      </c>
      <c r="G42" s="102">
        <f t="shared" si="2"/>
        <v>7500</v>
      </c>
      <c r="H42" s="102">
        <f t="shared" si="2"/>
        <v>7500</v>
      </c>
      <c r="I42" s="107"/>
      <c r="J42" s="48"/>
    </row>
    <row r="43" spans="3:10" ht="51.75" customHeight="1" x14ac:dyDescent="0.3">
      <c r="C43" s="59" t="s">
        <v>82</v>
      </c>
      <c r="D43" s="19">
        <v>7753.55</v>
      </c>
      <c r="E43" s="19">
        <v>12003.2</v>
      </c>
      <c r="F43" s="43">
        <f t="shared" si="2"/>
        <v>8000</v>
      </c>
      <c r="G43" s="43">
        <f t="shared" si="2"/>
        <v>7500</v>
      </c>
      <c r="H43" s="43">
        <f t="shared" si="2"/>
        <v>7500</v>
      </c>
      <c r="I43" s="107"/>
      <c r="J43" s="48"/>
    </row>
    <row r="44" spans="3:10" ht="51.75" customHeight="1" x14ac:dyDescent="0.3">
      <c r="C44" s="61" t="s">
        <v>67</v>
      </c>
      <c r="D44" s="19">
        <v>7753.55</v>
      </c>
      <c r="E44" s="24">
        <v>7500</v>
      </c>
      <c r="F44" s="44">
        <f>'POSEBNI DIO'!H87+'POSEBNI DIO'!H118</f>
        <v>8000</v>
      </c>
      <c r="G44" s="44">
        <f>'POSEBNI DIO'!I87+'POSEBNI DIO'!I118</f>
        <v>7500</v>
      </c>
      <c r="H44" s="44">
        <f>'POSEBNI DIO'!J87+'POSEBNI DIO'!J118</f>
        <v>7500</v>
      </c>
      <c r="I44" s="107"/>
      <c r="J44" s="48"/>
    </row>
    <row r="45" spans="3:10" ht="51.75" customHeight="1" x14ac:dyDescent="0.3">
      <c r="C45" s="61" t="s">
        <v>70</v>
      </c>
      <c r="D45" s="24">
        <v>0</v>
      </c>
      <c r="E45" s="24">
        <v>4503.2</v>
      </c>
      <c r="F45" s="44">
        <v>0</v>
      </c>
      <c r="G45" s="44">
        <v>0</v>
      </c>
      <c r="H45" s="44">
        <v>0</v>
      </c>
      <c r="I45" s="107"/>
      <c r="J45" s="48"/>
    </row>
    <row r="46" spans="3:10" ht="51.75" customHeight="1" x14ac:dyDescent="0.3">
      <c r="C46" s="66" t="s">
        <v>304</v>
      </c>
      <c r="D46" s="53">
        <v>0</v>
      </c>
      <c r="E46" s="24">
        <v>0</v>
      </c>
      <c r="F46" s="24">
        <v>0</v>
      </c>
      <c r="G46" s="24">
        <v>0</v>
      </c>
      <c r="H46" s="24">
        <v>0</v>
      </c>
      <c r="I46" s="105"/>
      <c r="J46" s="48"/>
    </row>
    <row r="47" spans="3:10" ht="51.75" customHeight="1" x14ac:dyDescent="0.3">
      <c r="C47" s="64" t="s">
        <v>82</v>
      </c>
      <c r="D47" s="19">
        <v>0</v>
      </c>
      <c r="E47" s="24">
        <v>0</v>
      </c>
      <c r="F47" s="24">
        <v>0</v>
      </c>
      <c r="G47" s="24">
        <v>0</v>
      </c>
      <c r="H47" s="24">
        <v>0</v>
      </c>
      <c r="I47" s="108"/>
      <c r="J47" s="48"/>
    </row>
    <row r="48" spans="3:10" ht="51.75" customHeight="1" x14ac:dyDescent="0.3">
      <c r="C48" s="61" t="s">
        <v>83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107"/>
      <c r="J48" s="48"/>
    </row>
    <row r="49" spans="3:10" ht="51.75" customHeight="1" x14ac:dyDescent="0.3">
      <c r="C49" s="62" t="s">
        <v>129</v>
      </c>
      <c r="D49" s="53">
        <v>33274.67</v>
      </c>
      <c r="E49" s="53">
        <v>45000</v>
      </c>
      <c r="F49" s="102">
        <f t="shared" ref="F49:H50" si="3">F50</f>
        <v>37000</v>
      </c>
      <c r="G49" s="102">
        <f t="shared" si="3"/>
        <v>40000</v>
      </c>
      <c r="H49" s="102">
        <f t="shared" si="3"/>
        <v>47000</v>
      </c>
      <c r="I49" s="108"/>
      <c r="J49" s="48"/>
    </row>
    <row r="50" spans="3:10" ht="51.75" customHeight="1" x14ac:dyDescent="0.3">
      <c r="C50" s="59" t="s">
        <v>82</v>
      </c>
      <c r="D50" s="19">
        <v>33274.67</v>
      </c>
      <c r="E50" s="19">
        <v>45000</v>
      </c>
      <c r="F50" s="43">
        <f t="shared" si="3"/>
        <v>37000</v>
      </c>
      <c r="G50" s="43">
        <f t="shared" si="3"/>
        <v>40000</v>
      </c>
      <c r="H50" s="43">
        <f t="shared" si="3"/>
        <v>47000</v>
      </c>
      <c r="I50" s="107"/>
      <c r="J50" s="48"/>
    </row>
    <row r="51" spans="3:10" ht="51.75" customHeight="1" x14ac:dyDescent="0.3">
      <c r="C51" s="61" t="s">
        <v>83</v>
      </c>
      <c r="D51" s="53">
        <v>33274.67</v>
      </c>
      <c r="E51" s="24">
        <v>45000</v>
      </c>
      <c r="F51" s="44">
        <f>'POSEBNI DIO'!H588</f>
        <v>37000</v>
      </c>
      <c r="G51" s="44">
        <f>'POSEBNI DIO'!I588</f>
        <v>40000</v>
      </c>
      <c r="H51" s="44">
        <f>'POSEBNI DIO'!J588</f>
        <v>47000</v>
      </c>
      <c r="I51" s="107"/>
      <c r="J51" s="48"/>
    </row>
    <row r="52" spans="3:10" ht="51.75" customHeight="1" x14ac:dyDescent="0.3">
      <c r="C52" s="59" t="s">
        <v>71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04"/>
      <c r="J52" s="48"/>
    </row>
    <row r="53" spans="3:10" ht="51.75" customHeight="1" x14ac:dyDescent="0.3">
      <c r="C53" s="61" t="s">
        <v>130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105"/>
      <c r="J53" s="48"/>
    </row>
    <row r="54" spans="3:10" ht="51.75" customHeight="1" x14ac:dyDescent="0.3">
      <c r="C54" s="64"/>
      <c r="D54" s="24"/>
      <c r="E54" s="24"/>
      <c r="F54" s="44"/>
      <c r="G54" s="44"/>
      <c r="H54" s="44"/>
      <c r="I54" s="108"/>
      <c r="J54" s="48"/>
    </row>
    <row r="55" spans="3:10" ht="51.75" customHeight="1" x14ac:dyDescent="0.3">
      <c r="C55" s="51" t="s">
        <v>131</v>
      </c>
      <c r="D55" s="65">
        <v>253714.62</v>
      </c>
      <c r="E55" s="65">
        <v>42833.33</v>
      </c>
      <c r="F55" s="101">
        <f>F56</f>
        <v>15666</v>
      </c>
      <c r="G55" s="101">
        <f>G56</f>
        <v>15666</v>
      </c>
      <c r="H55" s="101">
        <f>H56</f>
        <v>15666</v>
      </c>
      <c r="I55" s="107"/>
      <c r="J55" s="48"/>
    </row>
    <row r="56" spans="3:10" ht="51.75" customHeight="1" x14ac:dyDescent="0.3">
      <c r="C56" s="62" t="s">
        <v>132</v>
      </c>
      <c r="D56" s="53">
        <v>253714.62</v>
      </c>
      <c r="E56" s="53">
        <v>42833.33</v>
      </c>
      <c r="F56" s="102">
        <f>F59</f>
        <v>15666</v>
      </c>
      <c r="G56" s="102">
        <f>G59</f>
        <v>15666</v>
      </c>
      <c r="H56" s="102">
        <f>H59</f>
        <v>15666</v>
      </c>
      <c r="I56" s="107"/>
      <c r="J56" s="48"/>
    </row>
    <row r="57" spans="3:10" ht="51.75" customHeight="1" x14ac:dyDescent="0.3">
      <c r="C57" s="59" t="s">
        <v>87</v>
      </c>
      <c r="D57" s="19">
        <v>175714.62</v>
      </c>
      <c r="E57" s="19">
        <v>35000</v>
      </c>
      <c r="F57" s="43">
        <v>0</v>
      </c>
      <c r="G57" s="43">
        <v>0</v>
      </c>
      <c r="H57" s="43">
        <v>0</v>
      </c>
      <c r="I57" s="107"/>
      <c r="J57" s="48"/>
    </row>
    <row r="58" spans="3:10" ht="51.75" customHeight="1" x14ac:dyDescent="0.3">
      <c r="C58" s="61" t="s">
        <v>70</v>
      </c>
      <c r="D58" s="24">
        <v>175714.62</v>
      </c>
      <c r="E58" s="24">
        <v>35000</v>
      </c>
      <c r="F58" s="44">
        <v>0</v>
      </c>
      <c r="G58" s="44">
        <v>0</v>
      </c>
      <c r="H58" s="44">
        <v>0</v>
      </c>
      <c r="I58" s="107"/>
      <c r="J58" s="48"/>
    </row>
    <row r="59" spans="3:10" ht="51.75" customHeight="1" x14ac:dyDescent="0.3">
      <c r="C59" s="59" t="s">
        <v>117</v>
      </c>
      <c r="D59" s="24">
        <v>78000</v>
      </c>
      <c r="E59" s="24">
        <v>7833.33</v>
      </c>
      <c r="F59" s="44">
        <f>F60</f>
        <v>15666</v>
      </c>
      <c r="G59" s="44">
        <f>G60</f>
        <v>15666</v>
      </c>
      <c r="H59" s="44">
        <f>H60</f>
        <v>15666</v>
      </c>
      <c r="I59" s="104"/>
      <c r="J59" s="48"/>
    </row>
    <row r="60" spans="3:10" ht="51.75" customHeight="1" x14ac:dyDescent="0.3">
      <c r="C60" s="61" t="s">
        <v>78</v>
      </c>
      <c r="D60" s="24">
        <v>78000</v>
      </c>
      <c r="E60" s="24">
        <v>7833.33</v>
      </c>
      <c r="F60" s="44">
        <f>'POSEBNI DIO'!H161</f>
        <v>15666</v>
      </c>
      <c r="G60" s="44">
        <f>'POSEBNI DIO'!I161</f>
        <v>15666</v>
      </c>
      <c r="H60" s="44">
        <f>'POSEBNI DIO'!J161</f>
        <v>15666</v>
      </c>
      <c r="I60" s="105"/>
      <c r="J60" s="48"/>
    </row>
    <row r="61" spans="3:10" ht="51.75" customHeight="1" x14ac:dyDescent="0.3">
      <c r="C61" s="64"/>
      <c r="D61" s="24"/>
      <c r="E61" s="24"/>
      <c r="F61" s="44"/>
      <c r="G61" s="44"/>
      <c r="H61" s="44"/>
      <c r="I61" s="108"/>
      <c r="J61" s="48"/>
    </row>
    <row r="62" spans="3:10" ht="51.75" customHeight="1" x14ac:dyDescent="0.3">
      <c r="C62" s="51" t="s">
        <v>133</v>
      </c>
      <c r="D62" s="65">
        <v>1204884.18</v>
      </c>
      <c r="E62" s="65">
        <v>1474059.93</v>
      </c>
      <c r="F62" s="101">
        <f>F63+F73+F78</f>
        <v>1627735</v>
      </c>
      <c r="G62" s="101">
        <f>G63+G73+G78</f>
        <v>279400</v>
      </c>
      <c r="H62" s="101">
        <f>H63+H73+H78</f>
        <v>220900</v>
      </c>
      <c r="I62" s="108"/>
      <c r="J62" s="48"/>
    </row>
    <row r="63" spans="3:10" ht="51.75" customHeight="1" x14ac:dyDescent="0.3">
      <c r="C63" s="62" t="s">
        <v>134</v>
      </c>
      <c r="D63" s="53">
        <v>614769.04</v>
      </c>
      <c r="E63" s="53">
        <v>1337859.93</v>
      </c>
      <c r="F63" s="102">
        <f>F64+F67+F71</f>
        <v>1510335</v>
      </c>
      <c r="G63" s="102">
        <f>G64+G67+G71</f>
        <v>148000</v>
      </c>
      <c r="H63" s="102">
        <f>H64+H67+H71</f>
        <v>65000</v>
      </c>
      <c r="I63" s="107"/>
      <c r="J63" s="48"/>
    </row>
    <row r="64" spans="3:10" ht="51.75" customHeight="1" x14ac:dyDescent="0.3">
      <c r="C64" s="63" t="s">
        <v>135</v>
      </c>
      <c r="D64" s="19">
        <v>143745.65</v>
      </c>
      <c r="E64" s="19">
        <v>86250</v>
      </c>
      <c r="F64" s="43">
        <f>F65+F66</f>
        <v>25000</v>
      </c>
      <c r="G64" s="43">
        <f>G65+G66</f>
        <v>1000</v>
      </c>
      <c r="H64" s="43">
        <f>H65+H66</f>
        <v>0</v>
      </c>
      <c r="I64" s="108"/>
      <c r="J64" s="48"/>
    </row>
    <row r="65" spans="3:10" ht="51.75" customHeight="1" x14ac:dyDescent="0.3">
      <c r="C65" s="56" t="s">
        <v>113</v>
      </c>
      <c r="D65" s="24">
        <v>7052.13</v>
      </c>
      <c r="E65" s="24">
        <v>36250</v>
      </c>
      <c r="F65" s="44">
        <f>'POSEBNI DIO'!H134</f>
        <v>5000</v>
      </c>
      <c r="G65" s="44">
        <f>'POSEBNI DIO'!I134</f>
        <v>1000</v>
      </c>
      <c r="H65" s="44">
        <f>'POSEBNI DIO'!J134</f>
        <v>0</v>
      </c>
      <c r="I65" s="107"/>
      <c r="J65" s="48"/>
    </row>
    <row r="66" spans="3:10" ht="51.75" customHeight="1" x14ac:dyDescent="0.3">
      <c r="C66" s="61" t="s">
        <v>84</v>
      </c>
      <c r="D66" s="24">
        <v>136693.51999999999</v>
      </c>
      <c r="E66" s="24">
        <v>50000</v>
      </c>
      <c r="F66" s="44">
        <f>'POSEBNI DIO'!H252</f>
        <v>20000</v>
      </c>
      <c r="G66" s="44">
        <f>'POSEBNI DIO'!I252</f>
        <v>0</v>
      </c>
      <c r="H66" s="44">
        <f>'POSEBNI DIO'!J252</f>
        <v>0</v>
      </c>
      <c r="I66" s="107"/>
      <c r="J66" s="48"/>
    </row>
    <row r="67" spans="3:10" ht="51.75" customHeight="1" x14ac:dyDescent="0.3">
      <c r="C67" s="59" t="s">
        <v>71</v>
      </c>
      <c r="D67" s="19">
        <v>470023.39</v>
      </c>
      <c r="E67" s="19">
        <v>1228109.94</v>
      </c>
      <c r="F67" s="43">
        <f>F68+F69</f>
        <v>1438335</v>
      </c>
      <c r="G67" s="43">
        <f>G68+G69</f>
        <v>30000</v>
      </c>
      <c r="H67" s="43">
        <f>H68+H69</f>
        <v>18000</v>
      </c>
      <c r="I67" s="107"/>
      <c r="J67" s="48"/>
    </row>
    <row r="68" spans="3:10" ht="51.75" customHeight="1" x14ac:dyDescent="0.3">
      <c r="C68" s="61" t="s">
        <v>72</v>
      </c>
      <c r="D68" s="24">
        <v>14012.5</v>
      </c>
      <c r="E68" s="24">
        <v>79625</v>
      </c>
      <c r="F68" s="44">
        <f>'POSEBNI DIO'!H203+'POSEBNI DIO'!H1004+'POSEBNI DIO'!H990+'POSEBNI DIO'!H887+'POSEBNI DIO'!H895</f>
        <v>34500</v>
      </c>
      <c r="G68" s="44">
        <f>'POSEBNI DIO'!I203+'POSEBNI DIO'!I1004+'POSEBNI DIO'!I990+'POSEBNI DIO'!I887+'POSEBNI DIO'!I895</f>
        <v>15000</v>
      </c>
      <c r="H68" s="44">
        <f>'POSEBNI DIO'!J203+'POSEBNI DIO'!J1004+'POSEBNI DIO'!J990+'POSEBNI DIO'!J887+'POSEBNI DIO'!J895</f>
        <v>8000</v>
      </c>
      <c r="I68" s="105"/>
      <c r="J68" s="48"/>
    </row>
    <row r="69" spans="3:10" ht="51.75" customHeight="1" x14ac:dyDescent="0.3">
      <c r="C69" s="61" t="s">
        <v>136</v>
      </c>
      <c r="D69" s="24">
        <v>423814.27</v>
      </c>
      <c r="E69" s="24">
        <v>1148484.94</v>
      </c>
      <c r="F69" s="44">
        <f>'POSEBNI DIO'!H1008+'POSEBNI DIO'!H1006+'POSEBNI DIO'!H996+'POSEBNI DIO'!H992+'POSEBNI DIO'!H957+'POSEBNI DIO'!H926+'POSEBNI DIO'!H918+'POSEBNI DIO'!H889+'POSEBNI DIO'!H897+'POSEBNI DIO'!H868+'POSEBNI DIO'!H152+'POSEBNI DIO'!H329+'POSEBNI DIO'!H693+'POSEBNI DIO'!H663+'POSEBNI DIO'!H903+'POSEBNI DIO'!H910</f>
        <v>1403835</v>
      </c>
      <c r="G69" s="44">
        <f>'POSEBNI DIO'!I1008+'POSEBNI DIO'!I1006+'POSEBNI DIO'!I996+'POSEBNI DIO'!I992+'POSEBNI DIO'!I957+'POSEBNI DIO'!I926+'POSEBNI DIO'!I918+'POSEBNI DIO'!I889+'POSEBNI DIO'!I897+'POSEBNI DIO'!I868+'POSEBNI DIO'!I152+'POSEBNI DIO'!I329+'POSEBNI DIO'!I693+'POSEBNI DIO'!I663</f>
        <v>15000</v>
      </c>
      <c r="H69" s="44">
        <f>'POSEBNI DIO'!J1008+'POSEBNI DIO'!J1006+'POSEBNI DIO'!J996+'POSEBNI DIO'!J992+'POSEBNI DIO'!J957+'POSEBNI DIO'!J926+'POSEBNI DIO'!J918+'POSEBNI DIO'!J889+'POSEBNI DIO'!J897+'POSEBNI DIO'!J868+'POSEBNI DIO'!J152+'POSEBNI DIO'!J329+'POSEBNI DIO'!J693+'POSEBNI DIO'!J663</f>
        <v>10000</v>
      </c>
      <c r="I69" s="108"/>
      <c r="J69" s="48"/>
    </row>
    <row r="70" spans="3:10" ht="51.75" customHeight="1" x14ac:dyDescent="0.3">
      <c r="C70" s="61" t="s">
        <v>137</v>
      </c>
      <c r="D70" s="24">
        <v>32196.62</v>
      </c>
      <c r="E70" s="24">
        <v>0</v>
      </c>
      <c r="F70" s="44">
        <v>0</v>
      </c>
      <c r="G70" s="44">
        <v>0</v>
      </c>
      <c r="H70" s="44">
        <v>0</v>
      </c>
      <c r="I70" s="107"/>
      <c r="J70" s="48"/>
    </row>
    <row r="71" spans="3:10" ht="51.75" customHeight="1" x14ac:dyDescent="0.3">
      <c r="C71" s="78" t="s">
        <v>117</v>
      </c>
      <c r="D71" s="178">
        <v>1000</v>
      </c>
      <c r="E71" s="178">
        <v>23499.989999999998</v>
      </c>
      <c r="F71" s="178">
        <f>F72</f>
        <v>47000</v>
      </c>
      <c r="G71" s="178">
        <f>G72</f>
        <v>117000</v>
      </c>
      <c r="H71" s="178">
        <f>H72</f>
        <v>47000</v>
      </c>
      <c r="I71" s="107"/>
      <c r="J71" s="48"/>
    </row>
    <row r="72" spans="3:10" ht="51.75" customHeight="1" x14ac:dyDescent="0.3">
      <c r="C72" s="57">
        <v>51</v>
      </c>
      <c r="D72" s="179">
        <v>1000</v>
      </c>
      <c r="E72" s="179">
        <v>0</v>
      </c>
      <c r="F72" s="179">
        <f>'POSEBNI DIO'!H759+'POSEBNI DIO'!H792+'POSEBNI DIO'!H808</f>
        <v>47000</v>
      </c>
      <c r="G72" s="179">
        <f>'POSEBNI DIO'!I759+'POSEBNI DIO'!I792+'POSEBNI DIO'!I808+'POSEBNI DIO'!I928+'POSEBNI DIO'!I899</f>
        <v>117000</v>
      </c>
      <c r="H72" s="179">
        <f>'POSEBNI DIO'!J759+'POSEBNI DIO'!J792+'POSEBNI DIO'!J808</f>
        <v>47000</v>
      </c>
      <c r="I72" s="107"/>
      <c r="J72" s="48"/>
    </row>
    <row r="73" spans="3:10" ht="51.75" customHeight="1" x14ac:dyDescent="0.3">
      <c r="C73" s="62" t="s">
        <v>138</v>
      </c>
      <c r="D73" s="53">
        <v>17975.739999999998</v>
      </c>
      <c r="E73" s="53">
        <v>13000</v>
      </c>
      <c r="F73" s="102">
        <f>F74+F76</f>
        <v>14500</v>
      </c>
      <c r="G73" s="102">
        <f>G74+G76</f>
        <v>12000</v>
      </c>
      <c r="H73" s="102">
        <f>H74+H76</f>
        <v>10000</v>
      </c>
      <c r="I73" s="105"/>
      <c r="J73" s="48"/>
    </row>
    <row r="74" spans="3:10" ht="51.75" customHeight="1" x14ac:dyDescent="0.3">
      <c r="C74" s="63" t="s">
        <v>82</v>
      </c>
      <c r="D74" s="19">
        <v>8278.34</v>
      </c>
      <c r="E74" s="19">
        <v>8000</v>
      </c>
      <c r="F74" s="43">
        <f>F75</f>
        <v>9500</v>
      </c>
      <c r="G74" s="43">
        <f>G75</f>
        <v>10000</v>
      </c>
      <c r="H74" s="43">
        <f>H75</f>
        <v>10000</v>
      </c>
      <c r="I74" s="108"/>
      <c r="J74" s="48"/>
    </row>
    <row r="75" spans="3:10" ht="51.75" customHeight="1" x14ac:dyDescent="0.3">
      <c r="C75" s="61" t="s">
        <v>65</v>
      </c>
      <c r="D75" s="24">
        <v>8278.34</v>
      </c>
      <c r="E75" s="24">
        <v>8000</v>
      </c>
      <c r="F75" s="44">
        <f>'POSEBNI DIO'!H716</f>
        <v>9500</v>
      </c>
      <c r="G75" s="44">
        <f>'POSEBNI DIO'!I716</f>
        <v>10000</v>
      </c>
      <c r="H75" s="44">
        <f>'POSEBNI DIO'!J716</f>
        <v>10000</v>
      </c>
      <c r="I75" s="107"/>
      <c r="J75" s="48"/>
    </row>
    <row r="76" spans="3:10" ht="51.75" customHeight="1" x14ac:dyDescent="0.3">
      <c r="C76" s="59" t="s">
        <v>141</v>
      </c>
      <c r="D76" s="24">
        <v>9697.4</v>
      </c>
      <c r="E76" s="24">
        <v>5000</v>
      </c>
      <c r="F76" s="44">
        <f>F77</f>
        <v>5000</v>
      </c>
      <c r="G76" s="44">
        <f>G77</f>
        <v>2000</v>
      </c>
      <c r="H76" s="44">
        <f>H77</f>
        <v>0</v>
      </c>
      <c r="I76" s="107"/>
      <c r="J76" s="48"/>
    </row>
    <row r="77" spans="3:10" ht="51.75" customHeight="1" x14ac:dyDescent="0.3">
      <c r="C77" s="61" t="s">
        <v>73</v>
      </c>
      <c r="D77" s="24">
        <v>9697.4</v>
      </c>
      <c r="E77" s="24">
        <v>5000</v>
      </c>
      <c r="F77" s="44">
        <f>'POSEBNI DIO'!H724</f>
        <v>5000</v>
      </c>
      <c r="G77" s="44">
        <f>'POSEBNI DIO'!I724</f>
        <v>2000</v>
      </c>
      <c r="H77" s="44">
        <f>'POSEBNI DIO'!J724</f>
        <v>0</v>
      </c>
      <c r="I77" s="107"/>
      <c r="J77" s="48"/>
    </row>
    <row r="78" spans="3:10" ht="51.75" customHeight="1" x14ac:dyDescent="0.3">
      <c r="C78" s="62" t="s">
        <v>139</v>
      </c>
      <c r="D78" s="53">
        <v>572139.39999999991</v>
      </c>
      <c r="E78" s="53">
        <v>123200</v>
      </c>
      <c r="F78" s="102">
        <f>F79+F84</f>
        <v>102900</v>
      </c>
      <c r="G78" s="102">
        <f>G79+G84</f>
        <v>119400</v>
      </c>
      <c r="H78" s="102">
        <f>H79+H84</f>
        <v>145900</v>
      </c>
      <c r="I78" s="107"/>
      <c r="J78" s="48"/>
    </row>
    <row r="79" spans="3:10" ht="51.75" customHeight="1" x14ac:dyDescent="0.3">
      <c r="C79" s="59" t="s">
        <v>82</v>
      </c>
      <c r="D79" s="19">
        <v>145914.93</v>
      </c>
      <c r="E79" s="19">
        <v>117500</v>
      </c>
      <c r="F79" s="43">
        <f>F81</f>
        <v>102200</v>
      </c>
      <c r="G79" s="43">
        <f>G81</f>
        <v>118700</v>
      </c>
      <c r="H79" s="43">
        <f>H81</f>
        <v>145200</v>
      </c>
      <c r="I79" s="108"/>
      <c r="J79" s="48"/>
    </row>
    <row r="80" spans="3:10" ht="51.75" customHeight="1" x14ac:dyDescent="0.3">
      <c r="C80" s="61" t="s">
        <v>64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107"/>
      <c r="J80" s="48"/>
    </row>
    <row r="81" spans="3:10" ht="51.75" customHeight="1" x14ac:dyDescent="0.3">
      <c r="C81" s="61" t="s">
        <v>65</v>
      </c>
      <c r="D81" s="24">
        <v>145914.93</v>
      </c>
      <c r="E81" s="24">
        <v>199175</v>
      </c>
      <c r="F81" s="44">
        <f>'POSEBNI DIO'!H77+'POSEBNI DIO'!H95+'POSEBNI DIO'!H606+'POSEBNI DIO'!H614+'POSEBNI DIO'!H622+'POSEBNI DIO'!H629+'POSEBNI DIO'!H636+'POSEBNI DIO'!H655+'POSEBNI DIO'!H670+'POSEBNI DIO'!H684+'POSEBNI DIO'!H750</f>
        <v>102200</v>
      </c>
      <c r="G81" s="44">
        <f>'POSEBNI DIO'!I77+'POSEBNI DIO'!I95+'POSEBNI DIO'!I606+'POSEBNI DIO'!I614+'POSEBNI DIO'!I622+'POSEBNI DIO'!I629+'POSEBNI DIO'!I636+'POSEBNI DIO'!I655+'POSEBNI DIO'!I670+'POSEBNI DIO'!I684+'POSEBNI DIO'!I750</f>
        <v>118700</v>
      </c>
      <c r="H81" s="44">
        <v>145200</v>
      </c>
      <c r="I81" s="107"/>
      <c r="J81" s="48"/>
    </row>
    <row r="82" spans="3:10" ht="51.75" customHeight="1" x14ac:dyDescent="0.3">
      <c r="C82" s="61" t="s">
        <v>140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107"/>
      <c r="J82" s="48"/>
    </row>
    <row r="83" spans="3:10" ht="51.75" customHeight="1" x14ac:dyDescent="0.3">
      <c r="C83" s="57" t="s">
        <v>156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107"/>
      <c r="J83" s="48"/>
    </row>
    <row r="84" spans="3:10" ht="51.75" customHeight="1" x14ac:dyDescent="0.3">
      <c r="C84" s="59" t="s">
        <v>141</v>
      </c>
      <c r="D84" s="19">
        <v>426224.47</v>
      </c>
      <c r="E84" s="19">
        <v>5700</v>
      </c>
      <c r="F84" s="43">
        <f>F85</f>
        <v>700</v>
      </c>
      <c r="G84" s="43">
        <f>G85</f>
        <v>700</v>
      </c>
      <c r="H84" s="43">
        <f>H85</f>
        <v>700</v>
      </c>
      <c r="I84" s="107"/>
      <c r="J84" s="48"/>
    </row>
    <row r="85" spans="3:10" ht="51.75" customHeight="1" x14ac:dyDescent="0.3">
      <c r="C85" s="61" t="s">
        <v>72</v>
      </c>
      <c r="D85" s="24">
        <v>21900</v>
      </c>
      <c r="E85" s="24">
        <v>700</v>
      </c>
      <c r="F85" s="44">
        <f>'POSEBNI DIO'!H140</f>
        <v>700</v>
      </c>
      <c r="G85" s="44">
        <f>'POSEBNI DIO'!I140</f>
        <v>700</v>
      </c>
      <c r="H85" s="44">
        <f>'POSEBNI DIO'!J140</f>
        <v>700</v>
      </c>
      <c r="I85" s="107"/>
      <c r="J85" s="48"/>
    </row>
    <row r="86" spans="3:10" ht="51.75" customHeight="1" x14ac:dyDescent="0.3">
      <c r="C86" s="61" t="s">
        <v>73</v>
      </c>
      <c r="D86" s="24">
        <v>180077.62</v>
      </c>
      <c r="E86" s="24">
        <v>0</v>
      </c>
      <c r="F86" s="44">
        <v>0</v>
      </c>
      <c r="G86" s="44">
        <v>0</v>
      </c>
      <c r="H86" s="44">
        <v>0</v>
      </c>
      <c r="I86" s="107"/>
      <c r="J86" s="48"/>
    </row>
    <row r="87" spans="3:10" ht="51.75" customHeight="1" x14ac:dyDescent="0.3">
      <c r="C87" s="61" t="s">
        <v>142</v>
      </c>
      <c r="D87" s="24">
        <v>224246.85</v>
      </c>
      <c r="E87" s="24">
        <v>5000</v>
      </c>
      <c r="F87" s="44">
        <v>0</v>
      </c>
      <c r="G87" s="44">
        <v>0</v>
      </c>
      <c r="H87" s="44">
        <v>0</v>
      </c>
      <c r="I87" s="107"/>
      <c r="J87" s="48"/>
    </row>
    <row r="88" spans="3:10" ht="51.75" customHeight="1" x14ac:dyDescent="0.3">
      <c r="C88" s="67" t="s">
        <v>305</v>
      </c>
      <c r="D88" s="65">
        <v>1904</v>
      </c>
      <c r="E88" s="65">
        <v>10000</v>
      </c>
      <c r="F88" s="65">
        <f t="shared" ref="F88:H90" si="4">F89</f>
        <v>13000</v>
      </c>
      <c r="G88" s="65">
        <f t="shared" si="4"/>
        <v>13000</v>
      </c>
      <c r="H88" s="65">
        <f t="shared" si="4"/>
        <v>13000</v>
      </c>
      <c r="I88" s="107"/>
      <c r="J88" s="48"/>
    </row>
    <row r="89" spans="3:10" ht="51.75" customHeight="1" x14ac:dyDescent="0.3">
      <c r="C89" s="68" t="s">
        <v>306</v>
      </c>
      <c r="D89" s="53">
        <v>1904</v>
      </c>
      <c r="E89" s="53">
        <v>10000</v>
      </c>
      <c r="F89" s="53">
        <f t="shared" si="4"/>
        <v>13000</v>
      </c>
      <c r="G89" s="53">
        <f t="shared" si="4"/>
        <v>13000</v>
      </c>
      <c r="H89" s="53">
        <f t="shared" si="4"/>
        <v>13000</v>
      </c>
      <c r="I89" s="104"/>
      <c r="J89" s="48"/>
    </row>
    <row r="90" spans="3:10" ht="51.75" customHeight="1" x14ac:dyDescent="0.3">
      <c r="C90" s="64" t="s">
        <v>82</v>
      </c>
      <c r="D90" s="19">
        <v>0</v>
      </c>
      <c r="E90" s="24">
        <v>10000</v>
      </c>
      <c r="F90" s="24">
        <f t="shared" si="4"/>
        <v>13000</v>
      </c>
      <c r="G90" s="24">
        <f t="shared" si="4"/>
        <v>13000</v>
      </c>
      <c r="H90" s="24">
        <f t="shared" si="4"/>
        <v>13000</v>
      </c>
      <c r="I90" s="109"/>
      <c r="J90" s="48"/>
    </row>
    <row r="91" spans="3:10" ht="51.75" customHeight="1" x14ac:dyDescent="0.3">
      <c r="C91" s="64" t="s">
        <v>65</v>
      </c>
      <c r="D91" s="19">
        <v>0</v>
      </c>
      <c r="E91" s="24">
        <v>0</v>
      </c>
      <c r="F91" s="24">
        <f>'POSEBNI DIO'!H511</f>
        <v>13000</v>
      </c>
      <c r="G91" s="24">
        <f>'POSEBNI DIO'!I511</f>
        <v>13000</v>
      </c>
      <c r="H91" s="24">
        <f>'POSEBNI DIO'!J511</f>
        <v>13000</v>
      </c>
      <c r="I91" s="109"/>
      <c r="J91" s="48"/>
    </row>
    <row r="92" spans="3:10" ht="51.75" customHeight="1" x14ac:dyDescent="0.3">
      <c r="C92" s="61" t="s">
        <v>70</v>
      </c>
      <c r="D92" s="24">
        <v>0</v>
      </c>
      <c r="E92" s="24">
        <v>10000</v>
      </c>
      <c r="F92" s="24">
        <v>0</v>
      </c>
      <c r="G92" s="24">
        <v>0</v>
      </c>
      <c r="H92" s="24">
        <v>0</v>
      </c>
      <c r="I92" s="108"/>
      <c r="J92" s="48"/>
    </row>
    <row r="93" spans="3:10" ht="51.75" customHeight="1" x14ac:dyDescent="0.3">
      <c r="C93" s="59" t="s">
        <v>141</v>
      </c>
      <c r="D93" s="24">
        <v>1904</v>
      </c>
      <c r="E93" s="24">
        <v>0</v>
      </c>
      <c r="F93" s="44">
        <v>0</v>
      </c>
      <c r="G93" s="44">
        <v>0</v>
      </c>
      <c r="H93" s="44">
        <v>0</v>
      </c>
      <c r="I93" s="107"/>
      <c r="J93" s="48"/>
    </row>
    <row r="94" spans="3:10" ht="51.75" customHeight="1" x14ac:dyDescent="0.3">
      <c r="C94" s="61" t="s">
        <v>73</v>
      </c>
      <c r="D94" s="24">
        <v>1904</v>
      </c>
      <c r="E94" s="24">
        <v>0</v>
      </c>
      <c r="F94" s="44">
        <v>0</v>
      </c>
      <c r="G94" s="44">
        <v>0</v>
      </c>
      <c r="H94" s="44">
        <v>0</v>
      </c>
      <c r="I94" s="105"/>
      <c r="J94" s="48"/>
    </row>
    <row r="95" spans="3:10" ht="51.75" customHeight="1" x14ac:dyDescent="0.3">
      <c r="C95" s="51" t="s">
        <v>143</v>
      </c>
      <c r="D95" s="65">
        <v>48244.51</v>
      </c>
      <c r="E95" s="65">
        <v>61700</v>
      </c>
      <c r="F95" s="101">
        <f>F96+F99+F102+F105</f>
        <v>67500</v>
      </c>
      <c r="G95" s="101">
        <f>G96+G99+G102+G105</f>
        <v>67500</v>
      </c>
      <c r="H95" s="101">
        <f>H96+H99+H102+H105</f>
        <v>67500</v>
      </c>
      <c r="I95" s="107"/>
      <c r="J95" s="48"/>
    </row>
    <row r="96" spans="3:10" ht="51.75" customHeight="1" x14ac:dyDescent="0.3">
      <c r="C96" s="62" t="s">
        <v>144</v>
      </c>
      <c r="D96" s="53">
        <v>39850</v>
      </c>
      <c r="E96" s="53">
        <v>50800</v>
      </c>
      <c r="F96" s="53">
        <f t="shared" ref="F96:H97" si="5">F97</f>
        <v>60000</v>
      </c>
      <c r="G96" s="53">
        <f t="shared" si="5"/>
        <v>60000</v>
      </c>
      <c r="H96" s="53">
        <f t="shared" si="5"/>
        <v>60000</v>
      </c>
      <c r="I96" s="107"/>
      <c r="J96" s="48"/>
    </row>
    <row r="97" spans="3:10" ht="51.75" customHeight="1" x14ac:dyDescent="0.3">
      <c r="C97" s="59" t="s">
        <v>82</v>
      </c>
      <c r="D97" s="19">
        <v>39850</v>
      </c>
      <c r="E97" s="19">
        <v>50800</v>
      </c>
      <c r="F97" s="19">
        <f t="shared" si="5"/>
        <v>60000</v>
      </c>
      <c r="G97" s="19">
        <f t="shared" si="5"/>
        <v>60000</v>
      </c>
      <c r="H97" s="19">
        <f t="shared" si="5"/>
        <v>60000</v>
      </c>
      <c r="I97" s="105"/>
      <c r="J97" s="48"/>
    </row>
    <row r="98" spans="3:10" ht="51.75" customHeight="1" x14ac:dyDescent="0.3">
      <c r="C98" s="61" t="s">
        <v>70</v>
      </c>
      <c r="D98" s="24">
        <v>39850</v>
      </c>
      <c r="E98" s="24">
        <v>50800</v>
      </c>
      <c r="F98" s="24">
        <f>'POSEBNI DIO'!H564</f>
        <v>60000</v>
      </c>
      <c r="G98" s="24">
        <f>'POSEBNI DIO'!I564</f>
        <v>60000</v>
      </c>
      <c r="H98" s="24">
        <f>'POSEBNI DIO'!J564</f>
        <v>60000</v>
      </c>
      <c r="I98" s="108"/>
      <c r="J98" s="48"/>
    </row>
    <row r="99" spans="3:10" ht="51.75" customHeight="1" x14ac:dyDescent="0.3">
      <c r="C99" s="62" t="s">
        <v>145</v>
      </c>
      <c r="D99" s="53">
        <v>5494.51</v>
      </c>
      <c r="E99" s="53">
        <v>4000</v>
      </c>
      <c r="F99" s="102">
        <f t="shared" ref="F99:H100" si="6">F100</f>
        <v>4000</v>
      </c>
      <c r="G99" s="102">
        <f t="shared" si="6"/>
        <v>4000</v>
      </c>
      <c r="H99" s="102">
        <f t="shared" si="6"/>
        <v>4000</v>
      </c>
      <c r="I99" s="107"/>
      <c r="J99" s="48"/>
    </row>
    <row r="100" spans="3:10" ht="51.75" customHeight="1" x14ac:dyDescent="0.3">
      <c r="C100" s="63" t="s">
        <v>82</v>
      </c>
      <c r="D100" s="24">
        <v>5494.51</v>
      </c>
      <c r="E100" s="24">
        <v>4000</v>
      </c>
      <c r="F100" s="44">
        <f t="shared" si="6"/>
        <v>4000</v>
      </c>
      <c r="G100" s="44">
        <f t="shared" si="6"/>
        <v>4000</v>
      </c>
      <c r="H100" s="44">
        <f t="shared" si="6"/>
        <v>4000</v>
      </c>
      <c r="I100" s="105"/>
      <c r="J100" s="48"/>
    </row>
    <row r="101" spans="3:10" ht="51.75" customHeight="1" x14ac:dyDescent="0.3">
      <c r="C101" s="61" t="s">
        <v>70</v>
      </c>
      <c r="D101" s="24">
        <v>5494.51</v>
      </c>
      <c r="E101" s="24">
        <v>4000</v>
      </c>
      <c r="F101" s="44">
        <f>'POSEBNI DIO'!H545</f>
        <v>4000</v>
      </c>
      <c r="G101" s="44">
        <f>'POSEBNI DIO'!I545</f>
        <v>4000</v>
      </c>
      <c r="H101" s="44">
        <f>'POSEBNI DIO'!J545</f>
        <v>4000</v>
      </c>
      <c r="I101" s="108"/>
      <c r="J101" s="48"/>
    </row>
    <row r="102" spans="3:10" ht="51.75" customHeight="1" x14ac:dyDescent="0.3">
      <c r="C102" s="62" t="s">
        <v>146</v>
      </c>
      <c r="D102" s="53">
        <v>2000</v>
      </c>
      <c r="E102" s="53">
        <v>10900</v>
      </c>
      <c r="F102" s="53">
        <f t="shared" ref="F102:H103" si="7">F103</f>
        <v>2000</v>
      </c>
      <c r="G102" s="53">
        <f t="shared" si="7"/>
        <v>2000</v>
      </c>
      <c r="H102" s="53">
        <f t="shared" si="7"/>
        <v>2000</v>
      </c>
      <c r="I102" s="107"/>
      <c r="J102" s="48"/>
    </row>
    <row r="103" spans="3:10" ht="51.75" customHeight="1" x14ac:dyDescent="0.3">
      <c r="C103" s="64" t="s">
        <v>82</v>
      </c>
      <c r="D103" s="19">
        <v>2000</v>
      </c>
      <c r="E103" s="19">
        <v>10000</v>
      </c>
      <c r="F103" s="19">
        <f t="shared" si="7"/>
        <v>2000</v>
      </c>
      <c r="G103" s="19">
        <f t="shared" si="7"/>
        <v>2000</v>
      </c>
      <c r="H103" s="19">
        <f t="shared" si="7"/>
        <v>2000</v>
      </c>
      <c r="I103" s="104"/>
      <c r="J103" s="48"/>
    </row>
    <row r="104" spans="3:10" ht="51.75" customHeight="1" x14ac:dyDescent="0.3">
      <c r="C104" s="61" t="s">
        <v>70</v>
      </c>
      <c r="D104" s="24">
        <v>2000</v>
      </c>
      <c r="E104" s="24">
        <v>10000</v>
      </c>
      <c r="F104" s="24">
        <f>'POSEBNI DIO'!H572</f>
        <v>2000</v>
      </c>
      <c r="G104" s="24">
        <f>'POSEBNI DIO'!I572</f>
        <v>2000</v>
      </c>
      <c r="H104" s="24">
        <f>'POSEBNI DIO'!J572</f>
        <v>2000</v>
      </c>
      <c r="I104" s="105"/>
      <c r="J104" s="48"/>
    </row>
    <row r="105" spans="3:10" ht="51.75" customHeight="1" x14ac:dyDescent="0.3">
      <c r="C105" s="62" t="s">
        <v>147</v>
      </c>
      <c r="D105" s="53">
        <v>900</v>
      </c>
      <c r="E105" s="53">
        <v>900</v>
      </c>
      <c r="F105" s="53">
        <f>F106</f>
        <v>1500</v>
      </c>
      <c r="G105" s="53">
        <f>G106</f>
        <v>1500</v>
      </c>
      <c r="H105" s="53">
        <f>H106</f>
        <v>1500</v>
      </c>
      <c r="I105" s="108"/>
      <c r="J105" s="48"/>
    </row>
    <row r="106" spans="3:10" ht="51.75" customHeight="1" x14ac:dyDescent="0.3">
      <c r="C106" s="63" t="s">
        <v>82</v>
      </c>
      <c r="D106" s="19">
        <v>900</v>
      </c>
      <c r="E106" s="19">
        <v>900</v>
      </c>
      <c r="F106" s="19">
        <f>'POSEBNI DIO'!H581</f>
        <v>1500</v>
      </c>
      <c r="G106" s="19">
        <f>'POSEBNI DIO'!I581</f>
        <v>1500</v>
      </c>
      <c r="H106" s="19">
        <f>'POSEBNI DIO'!J581</f>
        <v>1500</v>
      </c>
      <c r="I106" s="110"/>
      <c r="J106" s="48"/>
    </row>
    <row r="107" spans="3:10" ht="51.75" customHeight="1" x14ac:dyDescent="0.3">
      <c r="C107" s="61" t="s">
        <v>70</v>
      </c>
      <c r="D107" s="24">
        <v>900</v>
      </c>
      <c r="E107" s="24">
        <v>900</v>
      </c>
      <c r="F107" s="24">
        <f>F106</f>
        <v>1500</v>
      </c>
      <c r="G107" s="24">
        <f>G106</f>
        <v>1500</v>
      </c>
      <c r="H107" s="24">
        <f>H106</f>
        <v>1500</v>
      </c>
      <c r="I107" s="110"/>
      <c r="J107" s="48"/>
    </row>
    <row r="108" spans="3:10" ht="51.75" customHeight="1" x14ac:dyDescent="0.3">
      <c r="C108" s="51" t="s">
        <v>148</v>
      </c>
      <c r="D108" s="65">
        <v>189529.63999999998</v>
      </c>
      <c r="E108" s="65">
        <v>295499.70999999996</v>
      </c>
      <c r="F108" s="101">
        <f>F109+F116+F120</f>
        <v>263400</v>
      </c>
      <c r="G108" s="101">
        <f>G109+G116+G120</f>
        <v>287000</v>
      </c>
      <c r="H108" s="101">
        <f>H109+H116+H120</f>
        <v>317000</v>
      </c>
      <c r="I108" s="110"/>
      <c r="J108" s="48"/>
    </row>
    <row r="109" spans="3:10" ht="51.75" customHeight="1" x14ac:dyDescent="0.3">
      <c r="C109" s="62" t="s">
        <v>149</v>
      </c>
      <c r="D109" s="53">
        <v>172810.08</v>
      </c>
      <c r="E109" s="53">
        <v>240723.15</v>
      </c>
      <c r="F109" s="102">
        <f>F110</f>
        <v>236400</v>
      </c>
      <c r="G109" s="102">
        <f>G110</f>
        <v>260000</v>
      </c>
      <c r="H109" s="102">
        <f>H110</f>
        <v>290000</v>
      </c>
      <c r="I109" s="110"/>
      <c r="J109" s="48"/>
    </row>
    <row r="110" spans="3:10" ht="51.75" customHeight="1" x14ac:dyDescent="0.3">
      <c r="C110" s="63" t="s">
        <v>82</v>
      </c>
      <c r="D110" s="19">
        <v>172810.08</v>
      </c>
      <c r="E110" s="19">
        <v>240723.15</v>
      </c>
      <c r="F110" s="43">
        <f>F115</f>
        <v>236400</v>
      </c>
      <c r="G110" s="43">
        <f>G115</f>
        <v>260000</v>
      </c>
      <c r="H110" s="43">
        <f>H115</f>
        <v>290000</v>
      </c>
      <c r="I110" s="108"/>
      <c r="J110" s="48"/>
    </row>
    <row r="111" spans="3:10" ht="51.75" customHeight="1" x14ac:dyDescent="0.3">
      <c r="C111" s="61" t="s">
        <v>64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111"/>
      <c r="J111" s="48"/>
    </row>
    <row r="112" spans="3:10" ht="51.75" customHeight="1" x14ac:dyDescent="0.3">
      <c r="C112" s="61" t="s">
        <v>65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112"/>
      <c r="J112" s="48"/>
    </row>
    <row r="113" spans="3:10" ht="51.75" customHeight="1" x14ac:dyDescent="0.3">
      <c r="C113" s="61" t="s">
        <v>66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110"/>
      <c r="J113" s="48"/>
    </row>
    <row r="114" spans="3:10" ht="51.75" customHeight="1" x14ac:dyDescent="0.3">
      <c r="C114" s="57" t="s">
        <v>150</v>
      </c>
      <c r="D114" s="24">
        <v>0</v>
      </c>
      <c r="E114" s="24">
        <v>4564.75</v>
      </c>
      <c r="F114" s="24">
        <v>0</v>
      </c>
      <c r="G114" s="24">
        <v>0</v>
      </c>
      <c r="H114" s="24">
        <v>0</v>
      </c>
      <c r="I114" s="110"/>
      <c r="J114" s="48"/>
    </row>
    <row r="115" spans="3:10" ht="51.75" customHeight="1" x14ac:dyDescent="0.3">
      <c r="C115" s="57" t="s">
        <v>151</v>
      </c>
      <c r="D115" s="24">
        <v>172810.08</v>
      </c>
      <c r="E115" s="24">
        <v>236158.4</v>
      </c>
      <c r="F115" s="44">
        <f>'POSEBNI DIO'!H384</f>
        <v>236400</v>
      </c>
      <c r="G115" s="44">
        <f>'POSEBNI DIO'!I384</f>
        <v>260000</v>
      </c>
      <c r="H115" s="44">
        <f>'POSEBNI DIO'!J384</f>
        <v>290000</v>
      </c>
      <c r="I115" s="105"/>
      <c r="J115" s="48"/>
    </row>
    <row r="116" spans="3:10" ht="51.75" customHeight="1" x14ac:dyDescent="0.3">
      <c r="C116" s="62" t="s">
        <v>152</v>
      </c>
      <c r="D116" s="53">
        <v>984.3</v>
      </c>
      <c r="E116" s="53">
        <v>34776.559999999998</v>
      </c>
      <c r="F116" s="53">
        <f>F117</f>
        <v>7000</v>
      </c>
      <c r="G116" s="53">
        <f>G117</f>
        <v>7000</v>
      </c>
      <c r="H116" s="53">
        <f>H117</f>
        <v>7000</v>
      </c>
      <c r="I116" s="108"/>
      <c r="J116" s="48"/>
    </row>
    <row r="117" spans="3:10" ht="51.75" customHeight="1" x14ac:dyDescent="0.3">
      <c r="C117" s="59" t="s">
        <v>82</v>
      </c>
      <c r="D117" s="19">
        <v>984.3</v>
      </c>
      <c r="E117" s="19">
        <v>34776.559999999998</v>
      </c>
      <c r="F117" s="19">
        <f>F119</f>
        <v>7000</v>
      </c>
      <c r="G117" s="19">
        <f>G119</f>
        <v>7000</v>
      </c>
      <c r="H117" s="19">
        <f>H119</f>
        <v>7000</v>
      </c>
      <c r="I117" s="107"/>
      <c r="J117" s="48"/>
    </row>
    <row r="118" spans="3:10" ht="51.75" customHeight="1" x14ac:dyDescent="0.3">
      <c r="C118" s="57" t="s">
        <v>113</v>
      </c>
      <c r="D118" s="24">
        <v>0</v>
      </c>
      <c r="E118" s="24">
        <v>0</v>
      </c>
      <c r="F118" s="24">
        <v>0</v>
      </c>
      <c r="G118" s="24">
        <v>1</v>
      </c>
      <c r="H118" s="24">
        <v>2</v>
      </c>
      <c r="I118" s="107"/>
      <c r="J118" s="48"/>
    </row>
    <row r="119" spans="3:10" ht="51.75" customHeight="1" x14ac:dyDescent="0.3">
      <c r="C119" s="57" t="s">
        <v>150</v>
      </c>
      <c r="D119" s="24">
        <v>984.3</v>
      </c>
      <c r="E119" s="24">
        <v>34776.559999999998</v>
      </c>
      <c r="F119" s="24">
        <f>'POSEBNI DIO'!H396+'POSEBNI DIO'!H450</f>
        <v>7000</v>
      </c>
      <c r="G119" s="24">
        <f>'POSEBNI DIO'!I396+'POSEBNI DIO'!I450</f>
        <v>7000</v>
      </c>
      <c r="H119" s="24">
        <f>'POSEBNI DIO'!J396+'POSEBNI DIO'!J450</f>
        <v>7000</v>
      </c>
      <c r="I119" s="104"/>
      <c r="J119" s="48"/>
    </row>
    <row r="120" spans="3:10" ht="51.75" customHeight="1" x14ac:dyDescent="0.3">
      <c r="C120" s="62" t="s">
        <v>153</v>
      </c>
      <c r="D120" s="53">
        <v>15735.26</v>
      </c>
      <c r="E120" s="53">
        <v>20000</v>
      </c>
      <c r="F120" s="102">
        <f t="shared" ref="F120:H121" si="8">F121</f>
        <v>20000</v>
      </c>
      <c r="G120" s="102">
        <f t="shared" si="8"/>
        <v>20000</v>
      </c>
      <c r="H120" s="102">
        <f t="shared" si="8"/>
        <v>20000</v>
      </c>
      <c r="I120" s="105"/>
      <c r="J120" s="48"/>
    </row>
    <row r="121" spans="3:10" ht="51.75" customHeight="1" x14ac:dyDescent="0.3">
      <c r="C121" s="59" t="s">
        <v>75</v>
      </c>
      <c r="D121" s="19">
        <v>15735.26</v>
      </c>
      <c r="E121" s="19">
        <v>20000</v>
      </c>
      <c r="F121" s="43">
        <f t="shared" si="8"/>
        <v>20000</v>
      </c>
      <c r="G121" s="43">
        <f t="shared" si="8"/>
        <v>20000</v>
      </c>
      <c r="H121" s="43">
        <f t="shared" si="8"/>
        <v>20000</v>
      </c>
      <c r="I121" s="108"/>
      <c r="J121" s="48"/>
    </row>
    <row r="122" spans="3:10" ht="51.75" customHeight="1" x14ac:dyDescent="0.3">
      <c r="C122" s="57" t="s">
        <v>76</v>
      </c>
      <c r="D122" s="24">
        <v>15735.26</v>
      </c>
      <c r="E122" s="24">
        <v>20000</v>
      </c>
      <c r="F122" s="44">
        <f>'POSEBNI DIO'!H405</f>
        <v>20000</v>
      </c>
      <c r="G122" s="44">
        <f>'POSEBNI DIO'!I405</f>
        <v>20000</v>
      </c>
      <c r="H122" s="44">
        <f>'POSEBNI DIO'!J405</f>
        <v>20000</v>
      </c>
      <c r="I122" s="107"/>
      <c r="J122" s="48"/>
    </row>
    <row r="123" spans="3:10" ht="51.75" customHeight="1" x14ac:dyDescent="0.3">
      <c r="C123" s="69"/>
      <c r="D123" s="24"/>
      <c r="E123" s="24"/>
      <c r="F123" s="44"/>
      <c r="G123" s="44"/>
      <c r="H123" s="44"/>
      <c r="I123" s="105"/>
      <c r="J123" s="48"/>
    </row>
    <row r="124" spans="3:10" ht="51.75" customHeight="1" x14ac:dyDescent="0.3">
      <c r="C124" s="51" t="s">
        <v>154</v>
      </c>
      <c r="D124" s="24">
        <v>288644.26</v>
      </c>
      <c r="E124" s="65">
        <v>378901.66</v>
      </c>
      <c r="F124" s="101">
        <f>F125+F128</f>
        <v>504565.19</v>
      </c>
      <c r="G124" s="101">
        <f>G125+G128</f>
        <v>569700</v>
      </c>
      <c r="H124" s="101">
        <f>H125+H128</f>
        <v>579700</v>
      </c>
      <c r="I124" s="108"/>
      <c r="J124" s="48"/>
    </row>
    <row r="125" spans="3:10" ht="51.75" customHeight="1" x14ac:dyDescent="0.3">
      <c r="C125" s="62" t="s">
        <v>155</v>
      </c>
      <c r="D125" s="53">
        <v>2700</v>
      </c>
      <c r="E125" s="53">
        <v>2700</v>
      </c>
      <c r="F125" s="102">
        <f t="shared" ref="F125:H126" si="9">F126</f>
        <v>2700</v>
      </c>
      <c r="G125" s="102">
        <f t="shared" si="9"/>
        <v>2700</v>
      </c>
      <c r="H125" s="102">
        <f t="shared" si="9"/>
        <v>2700</v>
      </c>
      <c r="I125" s="107"/>
      <c r="J125" s="48"/>
    </row>
    <row r="126" spans="3:10" ht="51.75" customHeight="1" x14ac:dyDescent="0.3">
      <c r="C126" s="59" t="s">
        <v>82</v>
      </c>
      <c r="D126" s="19">
        <v>2700</v>
      </c>
      <c r="E126" s="19">
        <v>2700</v>
      </c>
      <c r="F126" s="43">
        <f t="shared" si="9"/>
        <v>2700</v>
      </c>
      <c r="G126" s="43">
        <f t="shared" si="9"/>
        <v>2700</v>
      </c>
      <c r="H126" s="43">
        <f t="shared" si="9"/>
        <v>2700</v>
      </c>
      <c r="I126" s="107"/>
      <c r="J126" s="48"/>
    </row>
    <row r="127" spans="3:10" ht="51.75" customHeight="1" x14ac:dyDescent="0.3">
      <c r="C127" s="57" t="s">
        <v>156</v>
      </c>
      <c r="D127" s="24">
        <v>285944.26</v>
      </c>
      <c r="E127" s="24">
        <v>4050</v>
      </c>
      <c r="F127" s="44">
        <f>'POSEBNI DIO'!H127</f>
        <v>2700</v>
      </c>
      <c r="G127" s="44">
        <f>'POSEBNI DIO'!I127</f>
        <v>2700</v>
      </c>
      <c r="H127" s="44">
        <f>'POSEBNI DIO'!J127</f>
        <v>2700</v>
      </c>
      <c r="I127" s="107"/>
      <c r="J127" s="48"/>
    </row>
    <row r="128" spans="3:10" ht="51.75" customHeight="1" x14ac:dyDescent="0.3">
      <c r="C128" s="62" t="s">
        <v>157</v>
      </c>
      <c r="D128" s="53">
        <v>105944.26000000001</v>
      </c>
      <c r="E128" s="53">
        <v>406201.66</v>
      </c>
      <c r="F128" s="102">
        <f>F129</f>
        <v>501865.19</v>
      </c>
      <c r="G128" s="102">
        <f>G129</f>
        <v>567000</v>
      </c>
      <c r="H128" s="102">
        <f>H129</f>
        <v>577000</v>
      </c>
      <c r="I128" s="107"/>
      <c r="J128" s="48"/>
    </row>
    <row r="129" spans="3:10" ht="51.75" customHeight="1" x14ac:dyDescent="0.3">
      <c r="C129" s="59" t="s">
        <v>82</v>
      </c>
      <c r="D129" s="19">
        <v>42415.45</v>
      </c>
      <c r="E129" s="19">
        <v>406201.66</v>
      </c>
      <c r="F129" s="43">
        <f>F130+F131+F132+F133+F134</f>
        <v>501865.19</v>
      </c>
      <c r="G129" s="43">
        <f>G130+G131+G132+G133+G134</f>
        <v>567000</v>
      </c>
      <c r="H129" s="43">
        <f>H130+H131+H132+H133+H134</f>
        <v>577000</v>
      </c>
      <c r="I129" s="107"/>
      <c r="J129" s="48"/>
    </row>
    <row r="130" spans="3:10" ht="51.75" customHeight="1" x14ac:dyDescent="0.25">
      <c r="C130" s="57" t="s">
        <v>112</v>
      </c>
      <c r="D130" s="24">
        <v>9051.06</v>
      </c>
      <c r="E130" s="24">
        <v>68903</v>
      </c>
      <c r="F130" s="44">
        <f>'POSEBNI DIO'!H484+'POSEBNI DIO'!H496</f>
        <v>76500</v>
      </c>
      <c r="G130" s="44">
        <f>'POSEBNI DIO'!I484+'POSEBNI DIO'!I496</f>
        <v>86000</v>
      </c>
      <c r="H130" s="44">
        <f>'POSEBNI DIO'!J484+'POSEBNI DIO'!J496</f>
        <v>96000</v>
      </c>
    </row>
    <row r="131" spans="3:10" ht="51.75" customHeight="1" x14ac:dyDescent="0.25">
      <c r="C131" s="69" t="s">
        <v>158</v>
      </c>
      <c r="D131" s="24">
        <v>34401.72</v>
      </c>
      <c r="E131" s="24">
        <v>16000</v>
      </c>
      <c r="F131" s="44">
        <f>'POSEBNI DIO'!H500</f>
        <v>15000</v>
      </c>
      <c r="G131" s="44">
        <f>'POSEBNI DIO'!I500</f>
        <v>20000</v>
      </c>
      <c r="H131" s="44">
        <f>'POSEBNI DIO'!J500</f>
        <v>20000</v>
      </c>
    </row>
    <row r="132" spans="3:10" ht="51.75" customHeight="1" x14ac:dyDescent="0.25">
      <c r="C132" s="57" t="s">
        <v>150</v>
      </c>
      <c r="D132" s="24">
        <v>14580.18</v>
      </c>
      <c r="E132" s="24">
        <v>257952</v>
      </c>
      <c r="F132" s="44">
        <f>'POSEBNI DIO'!H504</f>
        <v>350000</v>
      </c>
      <c r="G132" s="44">
        <f>'POSEBNI DIO'!I504</f>
        <v>400000</v>
      </c>
      <c r="H132" s="44">
        <f>'POSEBNI DIO'!J504</f>
        <v>400000</v>
      </c>
    </row>
    <row r="133" spans="3:10" ht="51.75" customHeight="1" x14ac:dyDescent="0.25">
      <c r="C133" s="57" t="s">
        <v>151</v>
      </c>
      <c r="D133" s="24">
        <v>5495.85</v>
      </c>
      <c r="E133" s="24">
        <v>60000</v>
      </c>
      <c r="F133" s="44">
        <f>'POSEBNI DIO'!H458</f>
        <v>56500</v>
      </c>
      <c r="G133" s="44">
        <f>'POSEBNI DIO'!I458</f>
        <v>56500</v>
      </c>
      <c r="H133" s="44">
        <f>'POSEBNI DIO'!J458</f>
        <v>56500</v>
      </c>
    </row>
    <row r="134" spans="3:10" ht="51.75" customHeight="1" x14ac:dyDescent="0.25">
      <c r="C134" s="69" t="s">
        <v>115</v>
      </c>
      <c r="D134" s="24">
        <v>0</v>
      </c>
      <c r="E134" s="24">
        <v>3346.66</v>
      </c>
      <c r="F134" s="44">
        <f>'POSEBNI DIO'!H472</f>
        <v>3865.19</v>
      </c>
      <c r="G134" s="44">
        <f>'POSEBNI DIO'!I472</f>
        <v>4500</v>
      </c>
      <c r="H134" s="44">
        <f>'POSEBNI DIO'!J472</f>
        <v>4500</v>
      </c>
    </row>
    <row r="135" spans="3:10" ht="51.75" customHeight="1" x14ac:dyDescent="0.25">
      <c r="C135" s="59" t="s">
        <v>117</v>
      </c>
      <c r="D135" s="60">
        <v>180000</v>
      </c>
      <c r="E135" s="60">
        <v>0</v>
      </c>
      <c r="F135" s="103">
        <v>0</v>
      </c>
      <c r="G135" s="103">
        <v>0</v>
      </c>
      <c r="H135" s="103">
        <v>0</v>
      </c>
    </row>
    <row r="136" spans="3:10" ht="51.75" customHeight="1" x14ac:dyDescent="0.25">
      <c r="C136" s="61" t="s">
        <v>78</v>
      </c>
      <c r="D136" s="60">
        <v>180000</v>
      </c>
      <c r="E136" s="24">
        <v>0</v>
      </c>
      <c r="F136" s="44">
        <v>0</v>
      </c>
      <c r="G136" s="44">
        <v>0</v>
      </c>
      <c r="H136" s="44">
        <v>0</v>
      </c>
    </row>
  </sheetData>
  <mergeCells count="1">
    <mergeCell ref="C1:J1"/>
  </mergeCells>
  <pageMargins left="0.25" right="0.25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8"/>
  <sheetViews>
    <sheetView view="pageBreakPreview" topLeftCell="A22" zoomScale="60" zoomScaleNormal="66" workbookViewId="0">
      <selection activeCell="I14" sqref="I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5" width="27.7109375" customWidth="1"/>
    <col min="6" max="6" width="54.7109375" customWidth="1"/>
    <col min="7" max="11" width="27.7109375" customWidth="1"/>
  </cols>
  <sheetData>
    <row r="1" spans="1:11" ht="38.25" customHeight="1" x14ac:dyDescent="0.35">
      <c r="A1" s="201"/>
      <c r="B1" s="245" t="s">
        <v>294</v>
      </c>
      <c r="C1" s="245"/>
      <c r="D1" s="245"/>
      <c r="E1" s="245"/>
      <c r="F1" s="245"/>
      <c r="G1" s="245"/>
      <c r="H1" s="245"/>
      <c r="I1" s="245"/>
      <c r="J1" s="245"/>
      <c r="K1" s="245"/>
    </row>
    <row r="2" spans="1:11" ht="40.5" customHeight="1" x14ac:dyDescent="0.35">
      <c r="A2" s="201"/>
      <c r="B2" s="245" t="s">
        <v>295</v>
      </c>
      <c r="C2" s="245"/>
      <c r="D2" s="245"/>
      <c r="E2" s="245"/>
      <c r="F2" s="245"/>
      <c r="G2" s="245"/>
      <c r="H2" s="245"/>
      <c r="I2" s="245"/>
      <c r="J2" s="245"/>
      <c r="K2" s="245"/>
    </row>
    <row r="3" spans="1:11" ht="53.25" customHeight="1" x14ac:dyDescent="0.35">
      <c r="A3" s="201"/>
      <c r="B3" s="304" t="s">
        <v>37</v>
      </c>
      <c r="C3" s="305"/>
      <c r="D3" s="305"/>
      <c r="E3" s="305"/>
      <c r="F3" s="306"/>
      <c r="G3" s="202" t="s">
        <v>347</v>
      </c>
      <c r="H3" s="202" t="s">
        <v>348</v>
      </c>
      <c r="I3" s="202" t="s">
        <v>349</v>
      </c>
      <c r="J3" s="227" t="s">
        <v>350</v>
      </c>
      <c r="K3" s="227" t="s">
        <v>351</v>
      </c>
    </row>
    <row r="4" spans="1:11" ht="62.25" customHeight="1" x14ac:dyDescent="0.35">
      <c r="A4" s="201"/>
      <c r="B4" s="203">
        <v>8</v>
      </c>
      <c r="C4" s="203"/>
      <c r="D4" s="203"/>
      <c r="E4" s="203"/>
      <c r="F4" s="203" t="s">
        <v>13</v>
      </c>
      <c r="G4" s="204">
        <v>1127781</v>
      </c>
      <c r="H4" s="205">
        <v>25499.99</v>
      </c>
      <c r="I4" s="205">
        <f>I5+I10</f>
        <v>72000</v>
      </c>
      <c r="J4" s="205">
        <f>J5+J10</f>
        <v>1500</v>
      </c>
      <c r="K4" s="205">
        <f>K5+K10</f>
        <v>3000</v>
      </c>
    </row>
    <row r="5" spans="1:11" ht="83.25" customHeight="1" x14ac:dyDescent="0.35">
      <c r="A5" s="201"/>
      <c r="B5" s="203"/>
      <c r="C5" s="203">
        <v>81</v>
      </c>
      <c r="D5" s="206"/>
      <c r="E5" s="206"/>
      <c r="F5" s="206" t="s">
        <v>159</v>
      </c>
      <c r="G5" s="204">
        <v>7781</v>
      </c>
      <c r="H5" s="205">
        <v>2000</v>
      </c>
      <c r="I5" s="205">
        <f>I6</f>
        <v>2000</v>
      </c>
      <c r="J5" s="205">
        <f>J6</f>
        <v>1500</v>
      </c>
      <c r="K5" s="205">
        <f>K6</f>
        <v>3000</v>
      </c>
    </row>
    <row r="6" spans="1:11" ht="107.25" customHeight="1" x14ac:dyDescent="0.35">
      <c r="A6" s="201"/>
      <c r="B6" s="207"/>
      <c r="C6" s="207"/>
      <c r="D6" s="208">
        <v>812</v>
      </c>
      <c r="E6" s="208"/>
      <c r="F6" s="209" t="s">
        <v>160</v>
      </c>
      <c r="G6" s="210">
        <v>3295.32</v>
      </c>
      <c r="H6" s="211">
        <v>2000</v>
      </c>
      <c r="I6" s="211">
        <v>2000</v>
      </c>
      <c r="J6" s="211">
        <v>1500</v>
      </c>
      <c r="K6" s="211">
        <v>3000</v>
      </c>
    </row>
    <row r="7" spans="1:11" ht="90" customHeight="1" x14ac:dyDescent="0.35">
      <c r="A7" s="201"/>
      <c r="B7" s="207"/>
      <c r="C7" s="207"/>
      <c r="D7" s="207"/>
      <c r="E7" s="207">
        <v>8121</v>
      </c>
      <c r="F7" s="212" t="s">
        <v>161</v>
      </c>
      <c r="G7" s="213">
        <v>3295.32</v>
      </c>
      <c r="H7" s="214">
        <v>2000</v>
      </c>
      <c r="I7" s="214">
        <v>2000</v>
      </c>
      <c r="J7" s="214">
        <v>1500</v>
      </c>
      <c r="K7" s="214">
        <v>3000</v>
      </c>
    </row>
    <row r="8" spans="1:11" ht="90" customHeight="1" x14ac:dyDescent="0.35">
      <c r="A8" s="201"/>
      <c r="B8" s="207"/>
      <c r="C8" s="207"/>
      <c r="D8" s="207">
        <v>818</v>
      </c>
      <c r="E8" s="207"/>
      <c r="F8" s="212" t="s">
        <v>422</v>
      </c>
      <c r="G8" s="213">
        <v>4485.68</v>
      </c>
      <c r="H8" s="214">
        <v>0</v>
      </c>
      <c r="I8" s="214">
        <v>0</v>
      </c>
      <c r="J8" s="214">
        <v>0</v>
      </c>
      <c r="K8" s="214">
        <v>0</v>
      </c>
    </row>
    <row r="9" spans="1:11" ht="79.5" customHeight="1" x14ac:dyDescent="0.35">
      <c r="A9" s="201"/>
      <c r="B9" s="207"/>
      <c r="C9" s="212"/>
      <c r="D9" s="214"/>
      <c r="E9" s="213">
        <v>81831</v>
      </c>
      <c r="F9" s="215" t="s">
        <v>422</v>
      </c>
      <c r="G9" s="214">
        <v>4485.68</v>
      </c>
      <c r="H9" s="214">
        <v>0</v>
      </c>
      <c r="I9" s="205">
        <v>0</v>
      </c>
      <c r="J9" s="205">
        <v>0</v>
      </c>
      <c r="K9" s="205">
        <v>0</v>
      </c>
    </row>
    <row r="10" spans="1:11" ht="83.25" customHeight="1" x14ac:dyDescent="0.35">
      <c r="A10" s="201"/>
      <c r="B10" s="207"/>
      <c r="C10" s="216">
        <v>84</v>
      </c>
      <c r="D10" s="216"/>
      <c r="E10" s="216"/>
      <c r="F10" s="217" t="s">
        <v>18</v>
      </c>
      <c r="G10" s="204">
        <v>1120000</v>
      </c>
      <c r="H10" s="205">
        <v>23499.99</v>
      </c>
      <c r="I10" s="211">
        <f>I11</f>
        <v>70000</v>
      </c>
      <c r="J10" s="211">
        <v>0</v>
      </c>
      <c r="K10" s="211">
        <v>0</v>
      </c>
    </row>
    <row r="11" spans="1:11" ht="85.5" customHeight="1" x14ac:dyDescent="0.35">
      <c r="A11" s="201"/>
      <c r="B11" s="207"/>
      <c r="C11" s="208"/>
      <c r="D11" s="208">
        <v>842</v>
      </c>
      <c r="E11" s="208"/>
      <c r="F11" s="209" t="s">
        <v>162</v>
      </c>
      <c r="G11" s="210">
        <v>1120000</v>
      </c>
      <c r="H11" s="211">
        <v>23499.99</v>
      </c>
      <c r="I11" s="214">
        <f>I12</f>
        <v>70000</v>
      </c>
      <c r="J11" s="214">
        <v>0</v>
      </c>
      <c r="K11" s="214">
        <v>0</v>
      </c>
    </row>
    <row r="12" spans="1:11" ht="92.25" customHeight="1" x14ac:dyDescent="0.35">
      <c r="A12" s="201"/>
      <c r="B12" s="207"/>
      <c r="C12" s="207"/>
      <c r="D12" s="207"/>
      <c r="E12" s="207">
        <v>8422</v>
      </c>
      <c r="F12" s="212" t="s">
        <v>163</v>
      </c>
      <c r="G12" s="213">
        <v>180000</v>
      </c>
      <c r="H12" s="211">
        <v>23499.99</v>
      </c>
      <c r="I12" s="214">
        <f>'POSEBNI DIO'!H932+'POSEBNI DIO'!H903</f>
        <v>70000</v>
      </c>
      <c r="J12" s="214">
        <v>0</v>
      </c>
      <c r="K12" s="214">
        <v>0</v>
      </c>
    </row>
    <row r="13" spans="1:11" ht="82.5" customHeight="1" x14ac:dyDescent="0.35">
      <c r="A13" s="201"/>
      <c r="B13" s="207"/>
      <c r="C13" s="207"/>
      <c r="D13" s="207"/>
      <c r="E13" s="207">
        <v>84221</v>
      </c>
      <c r="F13" s="212" t="s">
        <v>163</v>
      </c>
      <c r="G13" s="213">
        <v>940000</v>
      </c>
      <c r="H13" s="214">
        <v>0</v>
      </c>
      <c r="I13" s="205">
        <v>0</v>
      </c>
      <c r="J13" s="205">
        <v>0</v>
      </c>
      <c r="K13" s="205">
        <v>0</v>
      </c>
    </row>
    <row r="14" spans="1:11" ht="89.25" customHeight="1" x14ac:dyDescent="0.35">
      <c r="A14" s="201"/>
      <c r="B14" s="216">
        <v>5</v>
      </c>
      <c r="C14" s="207"/>
      <c r="D14" s="207"/>
      <c r="E14" s="207"/>
      <c r="F14" s="218" t="s">
        <v>14</v>
      </c>
      <c r="G14" s="205">
        <v>279735.26</v>
      </c>
      <c r="H14" s="214">
        <v>51333.32</v>
      </c>
      <c r="I14" s="205">
        <f>I15+I23</f>
        <v>82666</v>
      </c>
      <c r="J14" s="205">
        <f>J15+J23</f>
        <v>152666</v>
      </c>
      <c r="K14" s="205">
        <f>K15+K23</f>
        <v>82666</v>
      </c>
    </row>
    <row r="15" spans="1:11" ht="102" customHeight="1" x14ac:dyDescent="0.35">
      <c r="A15" s="201"/>
      <c r="B15" s="207"/>
      <c r="C15" s="216">
        <v>51</v>
      </c>
      <c r="D15" s="207"/>
      <c r="E15" s="208"/>
      <c r="F15" s="218" t="s">
        <v>164</v>
      </c>
      <c r="G15" s="205">
        <v>16735.260000000002</v>
      </c>
      <c r="H15" s="205">
        <v>20000</v>
      </c>
      <c r="I15" s="211">
        <f t="shared" ref="I15:K16" si="0">I16</f>
        <v>20000</v>
      </c>
      <c r="J15" s="211">
        <f t="shared" si="0"/>
        <v>20000</v>
      </c>
      <c r="K15" s="211">
        <f t="shared" si="0"/>
        <v>20000</v>
      </c>
    </row>
    <row r="16" spans="1:11" ht="113.25" customHeight="1" x14ac:dyDescent="0.35">
      <c r="A16" s="201"/>
      <c r="B16" s="219"/>
      <c r="C16" s="219"/>
      <c r="D16" s="220">
        <v>512</v>
      </c>
      <c r="E16" s="221"/>
      <c r="F16" s="222" t="s">
        <v>165</v>
      </c>
      <c r="G16" s="211">
        <v>15735.26</v>
      </c>
      <c r="H16" s="205">
        <v>20000</v>
      </c>
      <c r="I16" s="214">
        <f t="shared" si="0"/>
        <v>20000</v>
      </c>
      <c r="J16" s="214">
        <f t="shared" si="0"/>
        <v>20000</v>
      </c>
      <c r="K16" s="214">
        <f t="shared" si="0"/>
        <v>20000</v>
      </c>
    </row>
    <row r="17" spans="1:11" ht="89.25" customHeight="1" x14ac:dyDescent="0.35">
      <c r="A17" s="201"/>
      <c r="B17" s="206"/>
      <c r="C17" s="206"/>
      <c r="D17" s="206"/>
      <c r="E17" s="206">
        <v>5121</v>
      </c>
      <c r="F17" s="223" t="s">
        <v>166</v>
      </c>
      <c r="G17" s="214">
        <v>15735.26</v>
      </c>
      <c r="H17" s="211">
        <v>20000</v>
      </c>
      <c r="I17" s="205">
        <f>'POSEBNI DIO'!H405</f>
        <v>20000</v>
      </c>
      <c r="J17" s="205">
        <f>'POSEBNI DIO'!I405</f>
        <v>20000</v>
      </c>
      <c r="K17" s="205">
        <f>'POSEBNI DIO'!J405</f>
        <v>20000</v>
      </c>
    </row>
    <row r="18" spans="1:11" ht="89.25" customHeight="1" x14ac:dyDescent="0.35">
      <c r="A18" s="201"/>
      <c r="B18" s="206"/>
      <c r="C18" s="206"/>
      <c r="D18" s="206">
        <v>518</v>
      </c>
      <c r="E18" s="206"/>
      <c r="F18" s="223" t="s">
        <v>423</v>
      </c>
      <c r="G18" s="214">
        <v>1000</v>
      </c>
      <c r="H18" s="211">
        <v>0</v>
      </c>
      <c r="I18" s="205">
        <v>0</v>
      </c>
      <c r="J18" s="205">
        <v>0</v>
      </c>
      <c r="K18" s="205">
        <v>0</v>
      </c>
    </row>
    <row r="19" spans="1:11" ht="89.25" customHeight="1" x14ac:dyDescent="0.35">
      <c r="A19" s="201"/>
      <c r="B19" s="206"/>
      <c r="C19" s="206"/>
      <c r="D19" s="206"/>
      <c r="E19" s="206">
        <v>5181</v>
      </c>
      <c r="F19" s="223" t="s">
        <v>423</v>
      </c>
      <c r="G19" s="214">
        <v>1000</v>
      </c>
      <c r="H19" s="211">
        <v>0</v>
      </c>
      <c r="I19" s="205">
        <v>0</v>
      </c>
      <c r="J19" s="205">
        <v>0</v>
      </c>
      <c r="K19" s="205">
        <v>0</v>
      </c>
    </row>
    <row r="20" spans="1:11" ht="84.75" customHeight="1" x14ac:dyDescent="0.35">
      <c r="A20" s="201"/>
      <c r="B20" s="206"/>
      <c r="C20" s="203">
        <v>53</v>
      </c>
      <c r="D20" s="203"/>
      <c r="E20" s="217"/>
      <c r="F20" s="217" t="s">
        <v>167</v>
      </c>
      <c r="G20" s="205">
        <v>5000</v>
      </c>
      <c r="H20" s="214">
        <v>0</v>
      </c>
      <c r="I20" s="211">
        <v>0</v>
      </c>
      <c r="J20" s="211">
        <v>0</v>
      </c>
      <c r="K20" s="211">
        <v>0</v>
      </c>
    </row>
    <row r="21" spans="1:11" ht="86.25" customHeight="1" x14ac:dyDescent="0.35">
      <c r="A21" s="201"/>
      <c r="B21" s="206"/>
      <c r="C21" s="206"/>
      <c r="D21" s="224">
        <v>532</v>
      </c>
      <c r="E21" s="209"/>
      <c r="F21" s="209" t="s">
        <v>168</v>
      </c>
      <c r="G21" s="211">
        <v>5000</v>
      </c>
      <c r="H21" s="205">
        <v>0</v>
      </c>
      <c r="I21" s="214">
        <v>0</v>
      </c>
      <c r="J21" s="214">
        <v>0</v>
      </c>
      <c r="K21" s="214">
        <v>0</v>
      </c>
    </row>
    <row r="22" spans="1:11" ht="81" customHeight="1" x14ac:dyDescent="0.35">
      <c r="A22" s="201"/>
      <c r="B22" s="206"/>
      <c r="C22" s="206"/>
      <c r="D22" s="206"/>
      <c r="E22" s="212">
        <v>5321</v>
      </c>
      <c r="F22" s="212" t="s">
        <v>168</v>
      </c>
      <c r="G22" s="214">
        <v>5000</v>
      </c>
      <c r="H22" s="211">
        <v>0</v>
      </c>
      <c r="I22" s="205">
        <v>0</v>
      </c>
      <c r="J22" s="205">
        <v>0</v>
      </c>
      <c r="K22" s="205">
        <v>0</v>
      </c>
    </row>
    <row r="23" spans="1:11" ht="87" customHeight="1" x14ac:dyDescent="0.35">
      <c r="A23" s="201"/>
      <c r="B23" s="206"/>
      <c r="C23" s="203">
        <v>54</v>
      </c>
      <c r="D23" s="203"/>
      <c r="E23" s="217"/>
      <c r="F23" s="217" t="s">
        <v>19</v>
      </c>
      <c r="G23" s="205">
        <v>258000</v>
      </c>
      <c r="H23" s="225">
        <v>31333.32</v>
      </c>
      <c r="I23" s="225">
        <f>I24</f>
        <v>62666</v>
      </c>
      <c r="J23" s="225">
        <f>J24</f>
        <v>132666</v>
      </c>
      <c r="K23" s="225">
        <f>K24</f>
        <v>62666</v>
      </c>
    </row>
    <row r="24" spans="1:11" ht="93.75" customHeight="1" x14ac:dyDescent="0.35">
      <c r="A24" s="201"/>
      <c r="B24" s="206"/>
      <c r="C24" s="206"/>
      <c r="D24" s="224">
        <v>542</v>
      </c>
      <c r="E24" s="209"/>
      <c r="F24" s="209" t="s">
        <v>326</v>
      </c>
      <c r="G24" s="211">
        <v>258000</v>
      </c>
      <c r="H24" s="225">
        <v>31333.32</v>
      </c>
      <c r="I24" s="211">
        <f>I25+I26</f>
        <v>62666</v>
      </c>
      <c r="J24" s="211">
        <f>J25+J26</f>
        <v>132666</v>
      </c>
      <c r="K24" s="211">
        <f>K25+K26</f>
        <v>62666</v>
      </c>
    </row>
    <row r="25" spans="1:11" ht="102.75" customHeight="1" x14ac:dyDescent="0.35">
      <c r="A25" s="201"/>
      <c r="B25" s="206"/>
      <c r="C25" s="206"/>
      <c r="D25" s="224"/>
      <c r="E25" s="209">
        <v>54221</v>
      </c>
      <c r="F25" s="212" t="s">
        <v>328</v>
      </c>
      <c r="G25" s="211">
        <v>258000</v>
      </c>
      <c r="H25" s="225">
        <v>0</v>
      </c>
      <c r="I25" s="214">
        <v>0</v>
      </c>
      <c r="J25" s="214">
        <f>'POSEBNI DIO'!I928+'POSEBNI DIO'!I899</f>
        <v>70000</v>
      </c>
      <c r="K25" s="214">
        <v>0</v>
      </c>
    </row>
    <row r="26" spans="1:11" ht="56.25" customHeight="1" x14ac:dyDescent="0.35">
      <c r="A26" s="201"/>
      <c r="B26" s="206"/>
      <c r="C26" s="206"/>
      <c r="D26" s="206"/>
      <c r="E26" s="212">
        <v>54222</v>
      </c>
      <c r="F26" s="212" t="s">
        <v>327</v>
      </c>
      <c r="G26" s="214">
        <v>0</v>
      </c>
      <c r="H26" s="211">
        <v>31333.32</v>
      </c>
      <c r="I26" s="226">
        <f>'POSEBNI DIO'!H161+'POSEBNI DIO'!H758+'POSEBNI DIO'!H791+'POSEBNI DIO'!H807</f>
        <v>62666</v>
      </c>
      <c r="J26" s="226">
        <f>'POSEBNI DIO'!I161+'POSEBNI DIO'!I758+'POSEBNI DIO'!I791+'POSEBNI DIO'!I807</f>
        <v>62666</v>
      </c>
      <c r="K26" s="226">
        <f>'POSEBNI DIO'!J161+'POSEBNI DIO'!J758+'POSEBNI DIO'!J791+'POSEBNI DIO'!J807</f>
        <v>62666</v>
      </c>
    </row>
    <row r="27" spans="1:11" ht="18.75" x14ac:dyDescent="0.3">
      <c r="B27" s="48"/>
    </row>
    <row r="28" spans="1:11" ht="18.75" x14ac:dyDescent="0.3">
      <c r="B28" s="48"/>
    </row>
  </sheetData>
  <mergeCells count="3">
    <mergeCell ref="B3:F3"/>
    <mergeCell ref="B1:K1"/>
    <mergeCell ref="B2:K2"/>
  </mergeCells>
  <pageMargins left="0.7" right="0.7" top="0.75" bottom="0.75" header="0.3" footer="0.3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8"/>
  <sheetViews>
    <sheetView zoomScale="80" zoomScaleNormal="80" workbookViewId="0">
      <selection activeCell="B32" sqref="B32"/>
    </sheetView>
  </sheetViews>
  <sheetFormatPr defaultRowHeight="15" x14ac:dyDescent="0.25"/>
  <cols>
    <col min="2" max="2" width="41.7109375" customWidth="1"/>
    <col min="3" max="5" width="27.5703125" customWidth="1"/>
    <col min="6" max="6" width="27.85546875" customWidth="1"/>
    <col min="7" max="7" width="27.5703125" customWidth="1"/>
  </cols>
  <sheetData>
    <row r="1" spans="1:9" ht="18" customHeight="1" x14ac:dyDescent="0.25">
      <c r="A1" s="41"/>
      <c r="B1" s="3"/>
      <c r="C1" s="234" t="s">
        <v>293</v>
      </c>
      <c r="D1" s="234"/>
      <c r="E1" s="234"/>
      <c r="F1" s="234"/>
      <c r="G1" s="72"/>
      <c r="H1" s="72"/>
      <c r="I1" s="72"/>
    </row>
    <row r="2" spans="1:9" ht="18" customHeight="1" x14ac:dyDescent="0.25">
      <c r="A2" s="41"/>
      <c r="B2" s="72"/>
      <c r="C2" s="72"/>
      <c r="D2" s="72"/>
      <c r="E2" s="72"/>
      <c r="F2" s="72"/>
      <c r="G2" s="72"/>
      <c r="H2" s="41"/>
      <c r="I2" s="41"/>
    </row>
    <row r="3" spans="1:9" ht="54" customHeight="1" x14ac:dyDescent="0.25">
      <c r="A3" s="41"/>
      <c r="B3" s="49" t="s">
        <v>37</v>
      </c>
      <c r="C3" s="49" t="s">
        <v>347</v>
      </c>
      <c r="D3" s="49" t="s">
        <v>348</v>
      </c>
      <c r="E3" s="49" t="s">
        <v>349</v>
      </c>
      <c r="F3" s="73" t="s">
        <v>350</v>
      </c>
      <c r="G3" s="73" t="s">
        <v>351</v>
      </c>
      <c r="H3" s="41"/>
      <c r="I3" s="41"/>
    </row>
    <row r="4" spans="1:9" ht="51" customHeight="1" x14ac:dyDescent="0.25">
      <c r="A4" s="41"/>
      <c r="B4" s="50" t="s">
        <v>169</v>
      </c>
      <c r="C4" s="161">
        <v>1123295.32</v>
      </c>
      <c r="D4" s="100">
        <v>25499.99</v>
      </c>
      <c r="E4" s="100">
        <f t="shared" ref="E4:G5" si="0">E5</f>
        <v>72000</v>
      </c>
      <c r="F4" s="100">
        <f t="shared" si="0"/>
        <v>1500</v>
      </c>
      <c r="G4" s="100">
        <f t="shared" si="0"/>
        <v>3000</v>
      </c>
      <c r="H4" s="182"/>
      <c r="I4" s="41"/>
    </row>
    <row r="5" spans="1:9" ht="52.5" customHeight="1" x14ac:dyDescent="0.25">
      <c r="A5" s="41"/>
      <c r="B5" s="51" t="s">
        <v>59</v>
      </c>
      <c r="C5" s="65">
        <v>1123295.32</v>
      </c>
      <c r="D5" s="101">
        <v>25499.99</v>
      </c>
      <c r="E5" s="101">
        <f t="shared" si="0"/>
        <v>72000</v>
      </c>
      <c r="F5" s="101">
        <f t="shared" si="0"/>
        <v>1500</v>
      </c>
      <c r="G5" s="101">
        <f t="shared" si="0"/>
        <v>3000</v>
      </c>
      <c r="H5" s="41"/>
      <c r="I5" s="41"/>
    </row>
    <row r="6" spans="1:9" ht="51.75" customHeight="1" x14ac:dyDescent="0.25">
      <c r="A6" s="41"/>
      <c r="B6" s="74" t="s">
        <v>170</v>
      </c>
      <c r="C6" s="162">
        <v>1123295.32</v>
      </c>
      <c r="D6" s="43">
        <v>25499.99</v>
      </c>
      <c r="E6" s="43">
        <f>E7+E8</f>
        <v>72000</v>
      </c>
      <c r="F6" s="43">
        <f>F7+F8</f>
        <v>1500</v>
      </c>
      <c r="G6" s="43">
        <f>G7+G8</f>
        <v>3000</v>
      </c>
      <c r="H6" s="41"/>
      <c r="I6" s="41"/>
    </row>
    <row r="7" spans="1:9" ht="54" customHeight="1" x14ac:dyDescent="0.25">
      <c r="A7" s="41"/>
      <c r="B7" s="61" t="s">
        <v>61</v>
      </c>
      <c r="C7" s="24">
        <v>3295.32</v>
      </c>
      <c r="D7" s="44">
        <v>2000</v>
      </c>
      <c r="E7" s="44">
        <f>'Račun financiranja'!I5</f>
        <v>2000</v>
      </c>
      <c r="F7" s="44">
        <f>'Račun financiranja'!J5</f>
        <v>1500</v>
      </c>
      <c r="G7" s="44">
        <f>'Račun financiranja'!K5</f>
        <v>3000</v>
      </c>
      <c r="H7" s="41"/>
      <c r="I7" s="41"/>
    </row>
    <row r="8" spans="1:9" ht="52.5" customHeight="1" x14ac:dyDescent="0.25">
      <c r="A8" s="41"/>
      <c r="B8" s="75" t="s">
        <v>171</v>
      </c>
      <c r="C8" s="24">
        <v>1120000</v>
      </c>
      <c r="D8" s="44">
        <v>23499.99</v>
      </c>
      <c r="E8" s="44">
        <f>'Račun financiranja'!I10</f>
        <v>70000</v>
      </c>
      <c r="F8" s="44">
        <f>'Račun financiranja'!J10</f>
        <v>0</v>
      </c>
      <c r="G8" s="44">
        <f>'Račun financiranja'!K10</f>
        <v>0</v>
      </c>
      <c r="H8" s="41"/>
      <c r="I8" s="41"/>
    </row>
    <row r="9" spans="1:9" ht="52.5" customHeight="1" x14ac:dyDescent="0.25">
      <c r="A9" s="41"/>
      <c r="B9" s="50" t="s">
        <v>172</v>
      </c>
      <c r="C9" s="161">
        <v>279735.26</v>
      </c>
      <c r="D9" s="100">
        <v>51333.32</v>
      </c>
      <c r="E9" s="100">
        <f>E10+E16+E22</f>
        <v>82666</v>
      </c>
      <c r="F9" s="100">
        <f>F10+F16+F22</f>
        <v>152666</v>
      </c>
      <c r="G9" s="100">
        <f>G10+G16+G22</f>
        <v>82666</v>
      </c>
      <c r="H9" s="41"/>
      <c r="I9" s="41"/>
    </row>
    <row r="10" spans="1:9" ht="38.25" customHeight="1" x14ac:dyDescent="0.25">
      <c r="A10" s="41"/>
      <c r="B10" s="51" t="s">
        <v>25</v>
      </c>
      <c r="C10" s="65">
        <v>18439.940000000002</v>
      </c>
      <c r="D10" s="101">
        <v>25833.33</v>
      </c>
      <c r="E10" s="101">
        <f t="shared" ref="E10:G11" si="1">E11</f>
        <v>80666</v>
      </c>
      <c r="F10" s="101">
        <f t="shared" si="1"/>
        <v>80666</v>
      </c>
      <c r="G10" s="101">
        <f t="shared" si="1"/>
        <v>80666</v>
      </c>
      <c r="H10" s="41"/>
      <c r="I10" s="41"/>
    </row>
    <row r="11" spans="1:9" ht="38.25" customHeight="1" x14ac:dyDescent="0.25">
      <c r="A11" s="41"/>
      <c r="B11" s="51" t="s">
        <v>410</v>
      </c>
      <c r="C11" s="65">
        <v>18439.940000000002</v>
      </c>
      <c r="D11" s="101">
        <v>25833.33</v>
      </c>
      <c r="E11" s="101">
        <f t="shared" si="1"/>
        <v>80666</v>
      </c>
      <c r="F11" s="101">
        <f t="shared" si="1"/>
        <v>80666</v>
      </c>
      <c r="G11" s="101">
        <f t="shared" si="1"/>
        <v>80666</v>
      </c>
      <c r="H11" s="41"/>
      <c r="I11" s="41"/>
    </row>
    <row r="12" spans="1:9" ht="53.25" customHeight="1" x14ac:dyDescent="0.25">
      <c r="A12" s="41"/>
      <c r="B12" s="71" t="s">
        <v>173</v>
      </c>
      <c r="C12" s="19">
        <v>18439.940000000002</v>
      </c>
      <c r="D12" s="43">
        <v>18000</v>
      </c>
      <c r="E12" s="43">
        <f>E13+E15</f>
        <v>80666</v>
      </c>
      <c r="F12" s="43">
        <f>F13+F15</f>
        <v>80666</v>
      </c>
      <c r="G12" s="43">
        <f>G13+G15</f>
        <v>80666</v>
      </c>
      <c r="H12" s="41"/>
      <c r="I12" s="41"/>
    </row>
    <row r="13" spans="1:9" ht="54" customHeight="1" x14ac:dyDescent="0.25">
      <c r="A13" s="41"/>
      <c r="B13" s="75" t="s">
        <v>76</v>
      </c>
      <c r="C13" s="24">
        <v>13439.94</v>
      </c>
      <c r="D13" s="44">
        <v>18000</v>
      </c>
      <c r="E13" s="44">
        <v>18000</v>
      </c>
      <c r="F13" s="44">
        <v>18000</v>
      </c>
      <c r="G13" s="44">
        <v>18000</v>
      </c>
      <c r="H13" s="41"/>
      <c r="I13" s="41"/>
    </row>
    <row r="14" spans="1:9" ht="53.25" customHeight="1" x14ac:dyDescent="0.25">
      <c r="A14" s="41"/>
      <c r="B14" s="70" t="s">
        <v>174</v>
      </c>
      <c r="C14" s="24">
        <v>5000</v>
      </c>
      <c r="D14" s="44">
        <v>0</v>
      </c>
      <c r="E14" s="44">
        <v>0</v>
      </c>
      <c r="F14" s="44">
        <v>0</v>
      </c>
      <c r="G14" s="44">
        <v>0</v>
      </c>
      <c r="H14" s="41"/>
      <c r="I14" s="41"/>
    </row>
    <row r="15" spans="1:9" ht="53.25" customHeight="1" x14ac:dyDescent="0.25">
      <c r="A15" s="41"/>
      <c r="B15" s="57" t="s">
        <v>175</v>
      </c>
      <c r="C15" s="24">
        <v>0</v>
      </c>
      <c r="D15" s="149">
        <v>7833.33</v>
      </c>
      <c r="E15" s="44">
        <f>'Račun financiranja'!I26</f>
        <v>62666</v>
      </c>
      <c r="F15" s="44">
        <f>'Račun financiranja'!J26</f>
        <v>62666</v>
      </c>
      <c r="G15" s="44">
        <f>'Račun financiranja'!K26</f>
        <v>62666</v>
      </c>
      <c r="H15" s="41"/>
      <c r="I15" s="41"/>
    </row>
    <row r="16" spans="1:9" ht="53.25" customHeight="1" x14ac:dyDescent="0.25">
      <c r="A16" s="41"/>
      <c r="B16" s="51" t="s">
        <v>428</v>
      </c>
      <c r="C16" s="65">
        <v>0</v>
      </c>
      <c r="D16" s="65">
        <v>0</v>
      </c>
      <c r="E16" s="65">
        <v>0</v>
      </c>
      <c r="F16" s="101">
        <f>F17</f>
        <v>70000</v>
      </c>
      <c r="G16" s="101">
        <v>0</v>
      </c>
      <c r="H16" s="41"/>
      <c r="I16" s="41"/>
    </row>
    <row r="17" spans="1:9" ht="53.25" customHeight="1" x14ac:dyDescent="0.25">
      <c r="A17" s="41"/>
      <c r="B17" s="51" t="s">
        <v>429</v>
      </c>
      <c r="C17" s="65">
        <v>0</v>
      </c>
      <c r="D17" s="65">
        <v>0</v>
      </c>
      <c r="E17" s="65">
        <v>0</v>
      </c>
      <c r="F17" s="101">
        <f>F18</f>
        <v>70000</v>
      </c>
      <c r="G17" s="101">
        <v>0</v>
      </c>
      <c r="H17" s="41"/>
      <c r="I17" s="41"/>
    </row>
    <row r="18" spans="1:9" ht="54.75" customHeight="1" x14ac:dyDescent="0.25">
      <c r="A18" s="41"/>
      <c r="B18" s="71" t="s">
        <v>173</v>
      </c>
      <c r="C18" s="19">
        <v>0</v>
      </c>
      <c r="D18" s="19">
        <v>0</v>
      </c>
      <c r="E18" s="19">
        <v>0</v>
      </c>
      <c r="F18" s="43">
        <f>F21</f>
        <v>70000</v>
      </c>
      <c r="G18" s="43">
        <v>0</v>
      </c>
      <c r="H18" s="41"/>
      <c r="I18" s="41"/>
    </row>
    <row r="19" spans="1:9" ht="52.5" customHeight="1" x14ac:dyDescent="0.25">
      <c r="A19" s="41"/>
      <c r="B19" s="75" t="s">
        <v>76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41"/>
      <c r="I19" s="41"/>
    </row>
    <row r="20" spans="1:9" ht="54" customHeight="1" x14ac:dyDescent="0.25">
      <c r="A20" s="41"/>
      <c r="B20" s="70" t="s">
        <v>174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41"/>
      <c r="I20" s="41"/>
    </row>
    <row r="21" spans="1:9" ht="52.5" customHeight="1" x14ac:dyDescent="0.25">
      <c r="A21" s="41"/>
      <c r="B21" s="57" t="s">
        <v>175</v>
      </c>
      <c r="C21" s="24">
        <v>0</v>
      </c>
      <c r="D21" s="24">
        <v>0</v>
      </c>
      <c r="E21" s="24">
        <v>0</v>
      </c>
      <c r="F21" s="44">
        <f>'Račun financiranja'!J25</f>
        <v>70000</v>
      </c>
      <c r="G21" s="44">
        <v>0</v>
      </c>
      <c r="H21" s="41"/>
      <c r="I21" s="41"/>
    </row>
    <row r="22" spans="1:9" ht="51" customHeight="1" x14ac:dyDescent="0.25">
      <c r="B22" s="51" t="s">
        <v>59</v>
      </c>
      <c r="C22" s="65">
        <v>261295.32</v>
      </c>
      <c r="D22" s="43">
        <v>25499.989999999998</v>
      </c>
      <c r="E22" s="101">
        <f t="shared" ref="E22:G24" si="2">E23</f>
        <v>2000</v>
      </c>
      <c r="F22" s="101">
        <f t="shared" si="2"/>
        <v>2000</v>
      </c>
      <c r="G22" s="101">
        <f t="shared" si="2"/>
        <v>2000</v>
      </c>
    </row>
    <row r="23" spans="1:9" ht="51" customHeight="1" x14ac:dyDescent="0.25">
      <c r="B23" s="51" t="s">
        <v>427</v>
      </c>
      <c r="C23" s="65">
        <v>261295.32</v>
      </c>
      <c r="D23" s="43">
        <v>25499.989999999998</v>
      </c>
      <c r="E23" s="101">
        <f t="shared" si="2"/>
        <v>2000</v>
      </c>
      <c r="F23" s="101">
        <f t="shared" si="2"/>
        <v>2000</v>
      </c>
      <c r="G23" s="101">
        <f t="shared" si="2"/>
        <v>2000</v>
      </c>
    </row>
    <row r="24" spans="1:9" ht="51" customHeight="1" x14ac:dyDescent="0.25">
      <c r="B24" s="71" t="s">
        <v>173</v>
      </c>
      <c r="C24" s="19">
        <v>261295.32</v>
      </c>
      <c r="D24" s="44">
        <v>25499.989999999998</v>
      </c>
      <c r="E24" s="43">
        <f t="shared" si="2"/>
        <v>2000</v>
      </c>
      <c r="F24" s="43">
        <f t="shared" si="2"/>
        <v>2000</v>
      </c>
      <c r="G24" s="43">
        <f t="shared" si="2"/>
        <v>2000</v>
      </c>
    </row>
    <row r="25" spans="1:9" ht="51" customHeight="1" x14ac:dyDescent="0.25">
      <c r="B25" s="75" t="s">
        <v>76</v>
      </c>
      <c r="C25" s="24">
        <v>3295.32</v>
      </c>
      <c r="D25" s="44">
        <v>2000</v>
      </c>
      <c r="E25" s="44">
        <v>2000</v>
      </c>
      <c r="F25" s="44">
        <v>2000</v>
      </c>
      <c r="G25" s="44">
        <v>2000</v>
      </c>
    </row>
    <row r="26" spans="1:9" ht="51" customHeight="1" x14ac:dyDescent="0.25">
      <c r="B26" s="70" t="s">
        <v>174</v>
      </c>
      <c r="C26" s="24">
        <v>258000</v>
      </c>
      <c r="D26" s="44">
        <v>0</v>
      </c>
      <c r="E26" s="44">
        <v>0</v>
      </c>
      <c r="F26" s="44">
        <v>0</v>
      </c>
      <c r="G26" s="44">
        <v>0</v>
      </c>
    </row>
    <row r="27" spans="1:9" ht="51" customHeight="1" x14ac:dyDescent="0.25">
      <c r="B27" s="57" t="s">
        <v>175</v>
      </c>
      <c r="C27" s="163">
        <v>0</v>
      </c>
      <c r="D27" s="44">
        <v>23499.989999999998</v>
      </c>
      <c r="E27" s="44">
        <v>0</v>
      </c>
      <c r="F27" s="44">
        <v>0</v>
      </c>
      <c r="G27" s="44">
        <v>0</v>
      </c>
    </row>
    <row r="28" spans="1:9" ht="18" x14ac:dyDescent="0.25">
      <c r="D28" s="107"/>
    </row>
  </sheetData>
  <mergeCells count="1">
    <mergeCell ref="C1:F1"/>
  </mergeCells>
  <pageMargins left="0.7" right="0.7" top="0.75" bottom="0.75" header="0.3" footer="0.3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63F4-2B2F-4AED-BB13-2698CB4B76FA}">
  <dimension ref="A2:L21"/>
  <sheetViews>
    <sheetView zoomScaleNormal="100" workbookViewId="0">
      <selection activeCell="G6" sqref="G6"/>
    </sheetView>
  </sheetViews>
  <sheetFormatPr defaultRowHeight="15" x14ac:dyDescent="0.25"/>
  <cols>
    <col min="2" max="2" width="7.28515625" customWidth="1"/>
    <col min="3" max="3" width="4.140625" customWidth="1"/>
    <col min="4" max="4" width="22" hidden="1" customWidth="1"/>
    <col min="5" max="5" width="20.140625" customWidth="1"/>
    <col min="6" max="10" width="16.85546875" style="191" customWidth="1"/>
  </cols>
  <sheetData>
    <row r="2" spans="1:12" ht="18" customHeight="1" x14ac:dyDescent="0.25">
      <c r="A2" s="8"/>
      <c r="B2" s="330" t="s">
        <v>15</v>
      </c>
      <c r="C2" s="330"/>
      <c r="D2" s="330"/>
      <c r="E2" s="330"/>
      <c r="F2" s="330"/>
      <c r="G2" s="330"/>
      <c r="H2" s="330"/>
      <c r="I2" s="330"/>
      <c r="J2" s="330"/>
      <c r="K2" s="8"/>
      <c r="L2" s="8"/>
    </row>
    <row r="3" spans="1:12" ht="18" x14ac:dyDescent="0.25">
      <c r="A3" s="333" t="s">
        <v>339</v>
      </c>
      <c r="B3" s="333"/>
      <c r="C3" s="333"/>
      <c r="D3" s="333"/>
      <c r="E3" s="333"/>
      <c r="F3" s="333"/>
      <c r="G3" s="333"/>
      <c r="H3" s="333"/>
      <c r="I3" s="333"/>
      <c r="J3" s="333"/>
      <c r="K3" s="118"/>
      <c r="L3" s="118"/>
    </row>
    <row r="4" spans="1:12" ht="18" x14ac:dyDescent="0.25">
      <c r="A4" s="442"/>
      <c r="B4" s="331" t="s">
        <v>461</v>
      </c>
      <c r="C4" s="331"/>
      <c r="D4" s="331"/>
      <c r="E4" s="331"/>
      <c r="F4" s="331"/>
      <c r="G4" s="331"/>
      <c r="H4" s="331"/>
      <c r="I4" s="331"/>
      <c r="J4" s="331"/>
      <c r="K4" s="41"/>
      <c r="L4" s="41"/>
    </row>
    <row r="5" spans="1:12" ht="18" x14ac:dyDescent="0.25">
      <c r="A5" s="442"/>
      <c r="B5" s="331" t="s">
        <v>462</v>
      </c>
      <c r="C5" s="331"/>
      <c r="D5" s="331"/>
      <c r="E5" s="331"/>
      <c r="F5" s="331"/>
      <c r="G5" s="331"/>
      <c r="H5" s="331"/>
      <c r="I5" s="331"/>
      <c r="J5" s="331"/>
      <c r="K5" s="41"/>
      <c r="L5" s="41"/>
    </row>
    <row r="6" spans="1:12" ht="18" x14ac:dyDescent="0.25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41"/>
      <c r="L6" s="41"/>
    </row>
    <row r="7" spans="1:12" ht="18" x14ac:dyDescent="0.25">
      <c r="A7" s="332" t="s">
        <v>340</v>
      </c>
      <c r="B7" s="332"/>
      <c r="C7" s="332"/>
      <c r="D7" s="332"/>
      <c r="E7" s="332"/>
      <c r="F7" s="332"/>
      <c r="G7" s="332"/>
      <c r="H7" s="332"/>
      <c r="I7" s="332"/>
      <c r="J7" s="332"/>
      <c r="K7" s="41"/>
      <c r="L7" s="41"/>
    </row>
    <row r="8" spans="1:12" ht="18" x14ac:dyDescent="0.25">
      <c r="B8" s="41"/>
      <c r="C8" s="41"/>
      <c r="D8" s="41"/>
      <c r="E8" s="41"/>
      <c r="K8" s="41"/>
      <c r="L8" s="41"/>
    </row>
    <row r="9" spans="1:12" ht="24.75" customHeight="1" x14ac:dyDescent="0.25">
      <c r="B9" s="334"/>
      <c r="C9" s="335"/>
      <c r="D9" s="335"/>
      <c r="E9" s="336"/>
      <c r="F9" s="340" t="s">
        <v>352</v>
      </c>
      <c r="G9" s="340" t="s">
        <v>302</v>
      </c>
      <c r="H9" s="340" t="s">
        <v>349</v>
      </c>
      <c r="I9" s="328" t="s">
        <v>303</v>
      </c>
      <c r="J9" s="328" t="s">
        <v>353</v>
      </c>
      <c r="K9" s="41"/>
      <c r="L9" s="41"/>
    </row>
    <row r="10" spans="1:12" ht="24.75" customHeight="1" x14ac:dyDescent="0.25">
      <c r="B10" s="337"/>
      <c r="C10" s="338"/>
      <c r="D10" s="338"/>
      <c r="E10" s="339"/>
      <c r="F10" s="341"/>
      <c r="G10" s="341"/>
      <c r="H10" s="341"/>
      <c r="I10" s="329"/>
      <c r="J10" s="329"/>
      <c r="K10" s="41"/>
      <c r="L10" s="41"/>
    </row>
    <row r="11" spans="1:12" ht="24.75" customHeight="1" x14ac:dyDescent="0.25">
      <c r="B11" s="313" t="s">
        <v>335</v>
      </c>
      <c r="C11" s="314"/>
      <c r="D11" s="314"/>
      <c r="E11" s="315"/>
      <c r="F11" s="192">
        <v>2457472.4699999997</v>
      </c>
      <c r="G11" s="192">
        <f>G12+G14+G16+G18</f>
        <v>3081774.6100000003</v>
      </c>
      <c r="H11" s="192">
        <f>H12+H14+H16+H18</f>
        <v>3137981.33</v>
      </c>
      <c r="I11" s="192">
        <f>I12+I14+I16+I18</f>
        <v>1864881.1400000001</v>
      </c>
      <c r="J11" s="192">
        <f>J12+J14+J16+J18</f>
        <v>1858381.1400000001</v>
      </c>
      <c r="K11" s="41"/>
      <c r="L11" s="41"/>
    </row>
    <row r="12" spans="1:12" ht="44.25" customHeight="1" x14ac:dyDescent="0.25">
      <c r="B12" s="316" t="s">
        <v>433</v>
      </c>
      <c r="C12" s="317"/>
      <c r="D12" s="318"/>
      <c r="E12" s="193" t="s">
        <v>177</v>
      </c>
      <c r="F12" s="194">
        <v>951812.45</v>
      </c>
      <c r="G12" s="194">
        <f>G13</f>
        <v>566668.23</v>
      </c>
      <c r="H12" s="194">
        <f>H13</f>
        <v>412456.14</v>
      </c>
      <c r="I12" s="194">
        <f>I13</f>
        <v>267956.14</v>
      </c>
      <c r="J12" s="194">
        <f>J13</f>
        <v>254456.14</v>
      </c>
      <c r="K12" s="164"/>
      <c r="L12" s="41"/>
    </row>
    <row r="13" spans="1:12" ht="44.25" customHeight="1" x14ac:dyDescent="0.25">
      <c r="B13" s="319" t="s">
        <v>434</v>
      </c>
      <c r="C13" s="320"/>
      <c r="D13" s="321"/>
      <c r="E13" s="195" t="s">
        <v>177</v>
      </c>
      <c r="F13" s="196">
        <v>951812.45</v>
      </c>
      <c r="G13" s="196">
        <f>'POSEBNI DIO'!G9</f>
        <v>566668.23</v>
      </c>
      <c r="H13" s="196">
        <f>'POSEBNI DIO'!H9</f>
        <v>412456.14</v>
      </c>
      <c r="I13" s="196">
        <f>'POSEBNI DIO'!I9</f>
        <v>267956.14</v>
      </c>
      <c r="J13" s="196">
        <f>'POSEBNI DIO'!J9</f>
        <v>254456.14</v>
      </c>
      <c r="K13" s="164"/>
      <c r="L13" s="41"/>
    </row>
    <row r="14" spans="1:12" ht="44.25" customHeight="1" x14ac:dyDescent="0.25">
      <c r="B14" s="322" t="s">
        <v>435</v>
      </c>
      <c r="C14" s="323"/>
      <c r="D14" s="324"/>
      <c r="E14" s="193" t="s">
        <v>336</v>
      </c>
      <c r="F14" s="197">
        <v>191755.16000000003</v>
      </c>
      <c r="G14" s="197">
        <f>G15</f>
        <v>240766.64</v>
      </c>
      <c r="H14" s="197">
        <f>H15</f>
        <v>319000</v>
      </c>
      <c r="I14" s="197">
        <f>I15</f>
        <v>326000</v>
      </c>
      <c r="J14" s="197">
        <f>J15</f>
        <v>326000</v>
      </c>
      <c r="K14" s="41"/>
      <c r="L14" s="41"/>
    </row>
    <row r="15" spans="1:12" ht="44.25" customHeight="1" x14ac:dyDescent="0.25">
      <c r="B15" s="307" t="s">
        <v>436</v>
      </c>
      <c r="C15" s="308"/>
      <c r="D15" s="309"/>
      <c r="E15" s="198" t="s">
        <v>336</v>
      </c>
      <c r="F15" s="181">
        <v>191755.16000000003</v>
      </c>
      <c r="G15" s="181">
        <f>'POSEBNI DIO'!G344</f>
        <v>240766.64</v>
      </c>
      <c r="H15" s="181">
        <f>'POSEBNI DIO'!H344</f>
        <v>319000</v>
      </c>
      <c r="I15" s="181">
        <f>'POSEBNI DIO'!I344</f>
        <v>326000</v>
      </c>
      <c r="J15" s="181">
        <f>'POSEBNI DIO'!J344</f>
        <v>326000</v>
      </c>
      <c r="K15" s="41"/>
      <c r="L15" s="41"/>
    </row>
    <row r="16" spans="1:12" ht="44.25" customHeight="1" x14ac:dyDescent="0.25">
      <c r="B16" s="325" t="s">
        <v>437</v>
      </c>
      <c r="C16" s="326"/>
      <c r="D16" s="327"/>
      <c r="E16" s="199" t="s">
        <v>337</v>
      </c>
      <c r="F16" s="197">
        <v>593498.69000000006</v>
      </c>
      <c r="G16" s="197">
        <f>G17</f>
        <v>986126.37000000011</v>
      </c>
      <c r="H16" s="197">
        <f>H17</f>
        <v>905490.19</v>
      </c>
      <c r="I16" s="197">
        <f>I17</f>
        <v>994225</v>
      </c>
      <c r="J16" s="197">
        <f>J17</f>
        <v>1044225</v>
      </c>
      <c r="K16" s="41"/>
      <c r="L16" s="41"/>
    </row>
    <row r="17" spans="2:12" ht="44.25" customHeight="1" x14ac:dyDescent="0.25">
      <c r="B17" s="307" t="s">
        <v>438</v>
      </c>
      <c r="C17" s="308"/>
      <c r="D17" s="309"/>
      <c r="E17" s="198" t="s">
        <v>337</v>
      </c>
      <c r="F17" s="200">
        <v>593498.69000000006</v>
      </c>
      <c r="G17" s="200">
        <f>'POSEBNI DIO'!G380</f>
        <v>986126.37000000011</v>
      </c>
      <c r="H17" s="200">
        <f>'POSEBNI DIO'!H380</f>
        <v>905490.19</v>
      </c>
      <c r="I17" s="200">
        <f>'POSEBNI DIO'!I380</f>
        <v>994225</v>
      </c>
      <c r="J17" s="200">
        <f>'POSEBNI DIO'!J380</f>
        <v>1044225</v>
      </c>
      <c r="K17" s="41"/>
      <c r="L17" s="41"/>
    </row>
    <row r="18" spans="2:12" ht="44.25" customHeight="1" x14ac:dyDescent="0.25">
      <c r="B18" s="307" t="s">
        <v>439</v>
      </c>
      <c r="C18" s="308"/>
      <c r="D18" s="309"/>
      <c r="E18" s="199" t="s">
        <v>338</v>
      </c>
      <c r="F18" s="197">
        <v>720406.16999999993</v>
      </c>
      <c r="G18" s="197">
        <f>G19</f>
        <v>1288213.3700000001</v>
      </c>
      <c r="H18" s="197">
        <f>H19</f>
        <v>1501035</v>
      </c>
      <c r="I18" s="197">
        <f>I19</f>
        <v>276700</v>
      </c>
      <c r="J18" s="197">
        <f>J19</f>
        <v>233700</v>
      </c>
      <c r="K18" s="168"/>
      <c r="L18" s="41"/>
    </row>
    <row r="19" spans="2:12" ht="44.25" customHeight="1" x14ac:dyDescent="0.25">
      <c r="B19" s="310" t="s">
        <v>440</v>
      </c>
      <c r="C19" s="311"/>
      <c r="D19" s="312"/>
      <c r="E19" s="198" t="s">
        <v>338</v>
      </c>
      <c r="F19" s="181">
        <v>720406.16999999993</v>
      </c>
      <c r="G19" s="181">
        <f>'POSEBNI DIO'!G584</f>
        <v>1288213.3700000001</v>
      </c>
      <c r="H19" s="181">
        <f>'POSEBNI DIO'!H584</f>
        <v>1501035</v>
      </c>
      <c r="I19" s="181">
        <f>'POSEBNI DIO'!I584</f>
        <v>276700</v>
      </c>
      <c r="J19" s="181">
        <f>'POSEBNI DIO'!J584</f>
        <v>233700</v>
      </c>
      <c r="K19" s="41"/>
      <c r="L19" s="41"/>
    </row>
    <row r="20" spans="2:12" ht="18" x14ac:dyDescent="0.25">
      <c r="L20" s="41"/>
    </row>
    <row r="21" spans="2:12" ht="18" x14ac:dyDescent="0.25">
      <c r="L21" s="41"/>
    </row>
  </sheetData>
  <mergeCells count="20">
    <mergeCell ref="J9:J10"/>
    <mergeCell ref="A7:J7"/>
    <mergeCell ref="A3:J3"/>
    <mergeCell ref="B9:E10"/>
    <mergeCell ref="F9:F10"/>
    <mergeCell ref="G9:G10"/>
    <mergeCell ref="H9:H10"/>
    <mergeCell ref="I9:I10"/>
    <mergeCell ref="B2:J2"/>
    <mergeCell ref="B4:J4"/>
    <mergeCell ref="B5:J5"/>
    <mergeCell ref="B17:D17"/>
    <mergeCell ref="B18:D18"/>
    <mergeCell ref="B19:D19"/>
    <mergeCell ref="B11:E11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23"/>
  <sheetViews>
    <sheetView tabSelected="1" topLeftCell="A1009" zoomScale="75" zoomScaleNormal="75" workbookViewId="0">
      <selection activeCell="B3" sqref="B3:J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7109375" customWidth="1"/>
    <col min="5" max="5" width="71.28515625" customWidth="1"/>
    <col min="6" max="6" width="27.7109375" customWidth="1"/>
    <col min="7" max="7" width="27.85546875" customWidth="1"/>
    <col min="8" max="10" width="27.7109375" customWidth="1"/>
    <col min="11" max="11" width="41.28515625" customWidth="1"/>
    <col min="12" max="12" width="19.85546875" customWidth="1"/>
  </cols>
  <sheetData>
    <row r="1" spans="1:12" ht="39" customHeight="1" x14ac:dyDescent="0.25">
      <c r="A1" s="333" t="s">
        <v>292</v>
      </c>
      <c r="B1" s="333"/>
      <c r="C1" s="333"/>
      <c r="D1" s="333"/>
      <c r="E1" s="333"/>
      <c r="F1" s="333"/>
      <c r="G1" s="333"/>
      <c r="H1" s="333"/>
      <c r="I1" s="333"/>
      <c r="J1" s="333"/>
      <c r="K1" s="118"/>
      <c r="L1" s="118"/>
    </row>
    <row r="2" spans="1:12" ht="21.75" customHeight="1" x14ac:dyDescent="0.25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18"/>
      <c r="L2" s="118"/>
    </row>
    <row r="3" spans="1:12" ht="39" customHeight="1" x14ac:dyDescent="0.25">
      <c r="A3" s="443"/>
      <c r="B3" s="439" t="s">
        <v>463</v>
      </c>
      <c r="C3" s="439"/>
      <c r="D3" s="439"/>
      <c r="E3" s="439"/>
      <c r="F3" s="439"/>
      <c r="G3" s="439"/>
      <c r="H3" s="439"/>
      <c r="I3" s="439"/>
      <c r="J3" s="439"/>
      <c r="K3" s="41"/>
      <c r="L3" s="41"/>
    </row>
    <row r="4" spans="1:12" ht="16.5" customHeight="1" x14ac:dyDescent="0.25">
      <c r="E4" s="117"/>
    </row>
    <row r="5" spans="1:12" ht="51.75" customHeight="1" x14ac:dyDescent="0.25">
      <c r="B5" s="34"/>
      <c r="C5" s="35"/>
      <c r="D5" s="35"/>
      <c r="E5" s="35"/>
      <c r="F5" s="413" t="s">
        <v>347</v>
      </c>
      <c r="G5" s="413" t="s">
        <v>354</v>
      </c>
      <c r="H5" s="413" t="s">
        <v>344</v>
      </c>
      <c r="I5" s="411" t="s">
        <v>350</v>
      </c>
      <c r="J5" s="411" t="s">
        <v>351</v>
      </c>
    </row>
    <row r="6" spans="1:12" ht="51.75" customHeight="1" x14ac:dyDescent="0.25">
      <c r="B6" s="36"/>
      <c r="C6" s="37"/>
      <c r="D6" s="37"/>
      <c r="E6" s="37"/>
      <c r="F6" s="414"/>
      <c r="G6" s="414"/>
      <c r="H6" s="414"/>
      <c r="I6" s="412"/>
      <c r="J6" s="412"/>
      <c r="K6" s="9"/>
    </row>
    <row r="7" spans="1:12" ht="51.75" customHeight="1" x14ac:dyDescent="0.25">
      <c r="B7" s="415" t="s">
        <v>176</v>
      </c>
      <c r="C7" s="416"/>
      <c r="D7" s="416"/>
      <c r="E7" s="417"/>
      <c r="F7" s="12">
        <v>2457472.4699999997</v>
      </c>
      <c r="G7" s="12">
        <v>3081774.6100000003</v>
      </c>
      <c r="H7" s="12">
        <f>H8+H344+H380+H584</f>
        <v>3137981.33</v>
      </c>
      <c r="I7" s="12">
        <f>I8+I344+I380+I584</f>
        <v>1864881.1400000001</v>
      </c>
      <c r="J7" s="12">
        <f>J8+J344+J380+J584</f>
        <v>1858381.1400000001</v>
      </c>
      <c r="K7" s="10"/>
    </row>
    <row r="8" spans="1:12" ht="51.75" customHeight="1" x14ac:dyDescent="0.25">
      <c r="B8" s="372" t="s">
        <v>313</v>
      </c>
      <c r="C8" s="373"/>
      <c r="D8" s="374"/>
      <c r="E8" s="174" t="s">
        <v>177</v>
      </c>
      <c r="F8" s="13">
        <v>951812.45</v>
      </c>
      <c r="G8" s="13">
        <v>566668.23</v>
      </c>
      <c r="H8" s="13">
        <f>H9</f>
        <v>412456.14</v>
      </c>
      <c r="I8" s="13">
        <f>I9</f>
        <v>267956.14</v>
      </c>
      <c r="J8" s="13">
        <f>J9</f>
        <v>254456.14</v>
      </c>
      <c r="K8" s="9"/>
      <c r="L8" s="9"/>
    </row>
    <row r="9" spans="1:12" ht="51.75" customHeight="1" x14ac:dyDescent="0.25">
      <c r="B9" s="418" t="s">
        <v>178</v>
      </c>
      <c r="C9" s="419"/>
      <c r="D9" s="420"/>
      <c r="E9" s="175" t="s">
        <v>177</v>
      </c>
      <c r="F9" s="14">
        <v>951812.45</v>
      </c>
      <c r="G9" s="14">
        <v>566668.23</v>
      </c>
      <c r="H9" s="14">
        <f>H10+H75+H125</f>
        <v>412456.14</v>
      </c>
      <c r="I9" s="14">
        <f>I10+I75+I125</f>
        <v>267956.14</v>
      </c>
      <c r="J9" s="14">
        <f>J10+J75+J125</f>
        <v>254456.14</v>
      </c>
      <c r="K9" s="9"/>
      <c r="L9" s="9"/>
    </row>
    <row r="10" spans="1:12" ht="51.75" customHeight="1" x14ac:dyDescent="0.25">
      <c r="B10" s="408" t="s">
        <v>179</v>
      </c>
      <c r="C10" s="409"/>
      <c r="D10" s="410"/>
      <c r="E10" s="38" t="s">
        <v>180</v>
      </c>
      <c r="F10" s="15">
        <v>188475.74</v>
      </c>
      <c r="G10" s="15">
        <v>302285.14</v>
      </c>
      <c r="H10" s="15">
        <f>H11+H47+H54</f>
        <v>222390.14</v>
      </c>
      <c r="I10" s="15">
        <f>I11+I47+I54+I61</f>
        <v>199390.14</v>
      </c>
      <c r="J10" s="15">
        <f>J11+J47+J54+J61</f>
        <v>193890.14</v>
      </c>
      <c r="K10" s="9"/>
      <c r="L10" s="9"/>
    </row>
    <row r="11" spans="1:12" ht="51.75" customHeight="1" x14ac:dyDescent="0.25">
      <c r="B11" s="405" t="s">
        <v>181</v>
      </c>
      <c r="C11" s="406"/>
      <c r="D11" s="407"/>
      <c r="E11" s="39" t="s">
        <v>182</v>
      </c>
      <c r="F11" s="16">
        <v>164691.13</v>
      </c>
      <c r="G11" s="16">
        <v>256595</v>
      </c>
      <c r="H11" s="16">
        <f>H12</f>
        <v>196700</v>
      </c>
      <c r="I11" s="16">
        <f>I12</f>
        <v>178700</v>
      </c>
      <c r="J11" s="16">
        <f>J12</f>
        <v>173200</v>
      </c>
      <c r="K11" s="9"/>
    </row>
    <row r="12" spans="1:12" ht="51.75" customHeight="1" x14ac:dyDescent="0.25">
      <c r="B12" s="357" t="s">
        <v>183</v>
      </c>
      <c r="C12" s="358"/>
      <c r="D12" s="359"/>
      <c r="E12" s="40" t="s">
        <v>184</v>
      </c>
      <c r="F12" s="17">
        <v>164691.13</v>
      </c>
      <c r="G12" s="17">
        <v>256595</v>
      </c>
      <c r="H12" s="17">
        <f>H13+H42</f>
        <v>196700</v>
      </c>
      <c r="I12" s="17">
        <f>I13</f>
        <v>178700</v>
      </c>
      <c r="J12" s="17">
        <f>J13</f>
        <v>173200</v>
      </c>
      <c r="K12" s="9"/>
    </row>
    <row r="13" spans="1:12" ht="51.75" customHeight="1" x14ac:dyDescent="0.25">
      <c r="B13" s="381" t="s">
        <v>95</v>
      </c>
      <c r="C13" s="382"/>
      <c r="D13" s="382"/>
      <c r="E13" s="383"/>
      <c r="F13" s="18">
        <v>164691.13</v>
      </c>
      <c r="G13" s="18">
        <v>256595</v>
      </c>
      <c r="H13" s="18">
        <f t="shared" ref="H13:J14" si="0">H15+H32+H36</f>
        <v>196200</v>
      </c>
      <c r="I13" s="18">
        <f t="shared" si="0"/>
        <v>178700</v>
      </c>
      <c r="J13" s="18">
        <f t="shared" si="0"/>
        <v>173200</v>
      </c>
      <c r="K13" s="9"/>
    </row>
    <row r="14" spans="1:12" ht="51.75" customHeight="1" x14ac:dyDescent="0.25">
      <c r="B14" s="381" t="s">
        <v>388</v>
      </c>
      <c r="C14" s="382"/>
      <c r="D14" s="382"/>
      <c r="E14" s="383"/>
      <c r="F14" s="18">
        <v>164691.13</v>
      </c>
      <c r="G14" s="18">
        <v>256595</v>
      </c>
      <c r="H14" s="18">
        <f t="shared" si="0"/>
        <v>48700</v>
      </c>
      <c r="I14" s="18">
        <f t="shared" si="0"/>
        <v>50200</v>
      </c>
      <c r="J14" s="18">
        <f t="shared" si="0"/>
        <v>49700</v>
      </c>
      <c r="K14" s="9"/>
    </row>
    <row r="15" spans="1:12" ht="51.75" customHeight="1" x14ac:dyDescent="0.25">
      <c r="B15" s="345" t="s">
        <v>185</v>
      </c>
      <c r="C15" s="346"/>
      <c r="D15" s="346"/>
      <c r="E15" s="347"/>
      <c r="F15" s="19">
        <v>158693</v>
      </c>
      <c r="G15" s="19">
        <v>256095</v>
      </c>
      <c r="H15" s="19">
        <f>H16+H20+H25+H27</f>
        <v>195700</v>
      </c>
      <c r="I15" s="19">
        <f>I16+I20+I25+I27</f>
        <v>176700</v>
      </c>
      <c r="J15" s="19">
        <f>J16+J20+J25+J27</f>
        <v>171700</v>
      </c>
      <c r="K15" s="11"/>
    </row>
    <row r="16" spans="1:12" ht="51.75" customHeight="1" x14ac:dyDescent="0.25">
      <c r="B16" s="348" t="s">
        <v>64</v>
      </c>
      <c r="C16" s="349"/>
      <c r="D16" s="349"/>
      <c r="E16" s="350"/>
      <c r="F16" s="19">
        <v>30979.420000000002</v>
      </c>
      <c r="G16" s="19">
        <v>83095</v>
      </c>
      <c r="H16" s="19">
        <f>H17+H18+H19</f>
        <v>48200</v>
      </c>
      <c r="I16" s="19">
        <f>I17+I18+I19</f>
        <v>48200</v>
      </c>
      <c r="J16" s="19">
        <f>J17+J18+J19</f>
        <v>48200</v>
      </c>
      <c r="K16" s="11"/>
    </row>
    <row r="17" spans="2:11" ht="51.75" customHeight="1" x14ac:dyDescent="0.25">
      <c r="B17" s="342" t="s">
        <v>186</v>
      </c>
      <c r="C17" s="343"/>
      <c r="D17" s="343"/>
      <c r="E17" s="344"/>
      <c r="F17" s="24">
        <v>25905.33</v>
      </c>
      <c r="G17" s="24">
        <v>59630</v>
      </c>
      <c r="H17" s="24">
        <v>40000</v>
      </c>
      <c r="I17" s="24">
        <v>40000</v>
      </c>
      <c r="J17" s="24">
        <v>40000</v>
      </c>
      <c r="K17" s="11"/>
    </row>
    <row r="18" spans="2:11" ht="51.75" customHeight="1" x14ac:dyDescent="0.25">
      <c r="B18" s="342" t="s">
        <v>187</v>
      </c>
      <c r="C18" s="343"/>
      <c r="D18" s="343"/>
      <c r="E18" s="344"/>
      <c r="F18" s="24">
        <v>4274.09</v>
      </c>
      <c r="G18" s="24">
        <v>22265</v>
      </c>
      <c r="H18" s="24">
        <v>7000</v>
      </c>
      <c r="I18" s="24">
        <v>7000</v>
      </c>
      <c r="J18" s="24">
        <v>7000</v>
      </c>
    </row>
    <row r="19" spans="2:11" ht="51.75" customHeight="1" x14ac:dyDescent="0.25">
      <c r="B19" s="342" t="s">
        <v>318</v>
      </c>
      <c r="C19" s="343"/>
      <c r="D19" s="343"/>
      <c r="E19" s="344"/>
      <c r="F19" s="24">
        <v>800</v>
      </c>
      <c r="G19" s="24">
        <v>1200</v>
      </c>
      <c r="H19" s="24">
        <v>1200</v>
      </c>
      <c r="I19" s="24">
        <v>1200</v>
      </c>
      <c r="J19" s="24">
        <v>1200</v>
      </c>
    </row>
    <row r="20" spans="2:11" ht="51.75" customHeight="1" x14ac:dyDescent="0.25">
      <c r="B20" s="348" t="s">
        <v>65</v>
      </c>
      <c r="C20" s="349"/>
      <c r="D20" s="349"/>
      <c r="E20" s="350"/>
      <c r="F20" s="19">
        <v>104892.68</v>
      </c>
      <c r="G20" s="19">
        <v>139000</v>
      </c>
      <c r="H20" s="19">
        <f>H21+H23+H24</f>
        <v>123000</v>
      </c>
      <c r="I20" s="19">
        <f>I21+I23+I24</f>
        <v>104000</v>
      </c>
      <c r="J20" s="19">
        <f>J21+J23+J24</f>
        <v>99000</v>
      </c>
    </row>
    <row r="21" spans="2:11" ht="51.75" customHeight="1" x14ac:dyDescent="0.25">
      <c r="B21" s="342" t="s">
        <v>188</v>
      </c>
      <c r="C21" s="343"/>
      <c r="D21" s="343"/>
      <c r="E21" s="344"/>
      <c r="F21" s="24">
        <v>2960.3</v>
      </c>
      <c r="G21" s="24">
        <v>4000</v>
      </c>
      <c r="H21" s="24">
        <v>3000</v>
      </c>
      <c r="I21" s="44">
        <v>4000</v>
      </c>
      <c r="J21" s="44">
        <v>4000</v>
      </c>
    </row>
    <row r="22" spans="2:11" ht="51.75" customHeight="1" x14ac:dyDescent="0.25">
      <c r="B22" s="342" t="s">
        <v>189</v>
      </c>
      <c r="C22" s="343"/>
      <c r="D22" s="343"/>
      <c r="E22" s="344"/>
      <c r="F22" s="24">
        <v>0</v>
      </c>
      <c r="G22" s="24">
        <v>0</v>
      </c>
      <c r="H22" s="24">
        <v>0</v>
      </c>
      <c r="I22" s="44">
        <v>0</v>
      </c>
      <c r="J22" s="44">
        <v>0</v>
      </c>
    </row>
    <row r="23" spans="2:11" ht="51.75" customHeight="1" x14ac:dyDescent="0.25">
      <c r="B23" s="342" t="s">
        <v>190</v>
      </c>
      <c r="C23" s="343"/>
      <c r="D23" s="343"/>
      <c r="E23" s="344"/>
      <c r="F23" s="24">
        <v>78518.53</v>
      </c>
      <c r="G23" s="24">
        <v>100000</v>
      </c>
      <c r="H23" s="24">
        <v>100000</v>
      </c>
      <c r="I23" s="44">
        <v>85000</v>
      </c>
      <c r="J23" s="44">
        <v>80000</v>
      </c>
    </row>
    <row r="24" spans="2:11" ht="51.75" customHeight="1" x14ac:dyDescent="0.25">
      <c r="B24" s="342" t="s">
        <v>191</v>
      </c>
      <c r="C24" s="343"/>
      <c r="D24" s="343"/>
      <c r="E24" s="344"/>
      <c r="F24" s="24">
        <v>23413.85</v>
      </c>
      <c r="G24" s="24">
        <v>35000</v>
      </c>
      <c r="H24" s="24">
        <v>20000</v>
      </c>
      <c r="I24" s="44">
        <v>15000</v>
      </c>
      <c r="J24" s="44">
        <v>15000</v>
      </c>
    </row>
    <row r="25" spans="2:11" ht="51.75" customHeight="1" x14ac:dyDescent="0.25">
      <c r="B25" s="348" t="s">
        <v>66</v>
      </c>
      <c r="C25" s="349"/>
      <c r="D25" s="349"/>
      <c r="E25" s="350"/>
      <c r="F25" s="19">
        <v>3587.13</v>
      </c>
      <c r="G25" s="19">
        <v>30000</v>
      </c>
      <c r="H25" s="19">
        <v>20000</v>
      </c>
      <c r="I25" s="19">
        <v>20000</v>
      </c>
      <c r="J25" s="19">
        <v>20000</v>
      </c>
    </row>
    <row r="26" spans="2:11" ht="51.75" customHeight="1" x14ac:dyDescent="0.25">
      <c r="B26" s="342" t="s">
        <v>235</v>
      </c>
      <c r="C26" s="343"/>
      <c r="D26" s="343"/>
      <c r="E26" s="344"/>
      <c r="F26" s="24">
        <v>3587.13</v>
      </c>
      <c r="G26" s="24">
        <v>30000</v>
      </c>
      <c r="H26" s="24">
        <v>20000</v>
      </c>
      <c r="I26" s="24">
        <v>20000</v>
      </c>
      <c r="J26" s="24">
        <v>20000</v>
      </c>
    </row>
    <row r="27" spans="2:11" ht="51.75" customHeight="1" x14ac:dyDescent="0.25">
      <c r="B27" s="348" t="s">
        <v>84</v>
      </c>
      <c r="C27" s="349"/>
      <c r="D27" s="349"/>
      <c r="E27" s="350"/>
      <c r="F27" s="19">
        <v>19233.77</v>
      </c>
      <c r="G27" s="19">
        <v>4000</v>
      </c>
      <c r="H27" s="19">
        <v>4500</v>
      </c>
      <c r="I27" s="19">
        <v>4500</v>
      </c>
      <c r="J27" s="19">
        <v>4500</v>
      </c>
    </row>
    <row r="28" spans="2:11" ht="51.75" customHeight="1" x14ac:dyDescent="0.25">
      <c r="B28" s="342" t="s">
        <v>192</v>
      </c>
      <c r="C28" s="343"/>
      <c r="D28" s="343"/>
      <c r="E28" s="344"/>
      <c r="F28" s="24">
        <v>17944.77</v>
      </c>
      <c r="G28" s="24">
        <v>2000</v>
      </c>
      <c r="H28" s="24">
        <v>2000</v>
      </c>
      <c r="I28" s="24">
        <v>2000</v>
      </c>
      <c r="J28" s="24">
        <v>2000</v>
      </c>
    </row>
    <row r="29" spans="2:11" ht="51.75" customHeight="1" x14ac:dyDescent="0.25">
      <c r="B29" s="342" t="s">
        <v>193</v>
      </c>
      <c r="C29" s="343"/>
      <c r="D29" s="343"/>
      <c r="E29" s="344"/>
      <c r="F29" s="24">
        <v>1289</v>
      </c>
      <c r="G29" s="24">
        <v>2000</v>
      </c>
      <c r="H29" s="24">
        <v>2500</v>
      </c>
      <c r="I29" s="24">
        <v>2500</v>
      </c>
      <c r="J29" s="24">
        <v>2500</v>
      </c>
    </row>
    <row r="30" spans="2:11" ht="51.75" customHeight="1" x14ac:dyDescent="0.25">
      <c r="B30" s="399" t="s">
        <v>194</v>
      </c>
      <c r="C30" s="400"/>
      <c r="D30" s="400"/>
      <c r="E30" s="401"/>
      <c r="F30" s="19">
        <v>0</v>
      </c>
      <c r="G30" s="19">
        <v>0</v>
      </c>
      <c r="H30" s="19">
        <v>0</v>
      </c>
      <c r="I30" s="19">
        <v>0</v>
      </c>
      <c r="J30" s="19">
        <v>0</v>
      </c>
    </row>
    <row r="31" spans="2:11" ht="51.75" customHeight="1" x14ac:dyDescent="0.25">
      <c r="B31" s="342" t="s">
        <v>195</v>
      </c>
      <c r="C31" s="343"/>
      <c r="D31" s="343"/>
      <c r="E31" s="344"/>
      <c r="F31" s="24">
        <v>0</v>
      </c>
      <c r="G31" s="24">
        <v>0</v>
      </c>
      <c r="H31" s="24">
        <v>0</v>
      </c>
      <c r="I31" s="24">
        <v>0</v>
      </c>
      <c r="J31" s="24">
        <v>0</v>
      </c>
    </row>
    <row r="32" spans="2:11" ht="51.75" customHeight="1" x14ac:dyDescent="0.25">
      <c r="B32" s="345" t="s">
        <v>80</v>
      </c>
      <c r="C32" s="346"/>
      <c r="D32" s="346"/>
      <c r="E32" s="347"/>
      <c r="F32" s="19">
        <v>998.13</v>
      </c>
      <c r="G32" s="19">
        <v>500</v>
      </c>
      <c r="H32" s="19">
        <v>500</v>
      </c>
      <c r="I32" s="43">
        <v>2000</v>
      </c>
      <c r="J32" s="43">
        <v>1500</v>
      </c>
    </row>
    <row r="33" spans="2:10" ht="51.75" customHeight="1" x14ac:dyDescent="0.25">
      <c r="B33" s="348" t="s">
        <v>73</v>
      </c>
      <c r="C33" s="349"/>
      <c r="D33" s="349"/>
      <c r="E33" s="350"/>
      <c r="F33" s="19">
        <v>998.13</v>
      </c>
      <c r="G33" s="19">
        <v>500</v>
      </c>
      <c r="H33" s="19">
        <v>500</v>
      </c>
      <c r="I33" s="43">
        <v>2000</v>
      </c>
      <c r="J33" s="43">
        <v>1500</v>
      </c>
    </row>
    <row r="34" spans="2:10" ht="51.75" customHeight="1" x14ac:dyDescent="0.25">
      <c r="B34" s="342" t="s">
        <v>218</v>
      </c>
      <c r="C34" s="343"/>
      <c r="D34" s="343"/>
      <c r="E34" s="344"/>
      <c r="F34" s="24">
        <v>887.63</v>
      </c>
      <c r="G34" s="19">
        <v>500</v>
      </c>
      <c r="H34" s="24">
        <v>500</v>
      </c>
      <c r="I34" s="44">
        <v>2000</v>
      </c>
      <c r="J34" s="44">
        <v>1500</v>
      </c>
    </row>
    <row r="35" spans="2:10" ht="51.75" customHeight="1" x14ac:dyDescent="0.25">
      <c r="B35" s="342" t="s">
        <v>355</v>
      </c>
      <c r="C35" s="343"/>
      <c r="D35" s="343"/>
      <c r="E35" s="344"/>
      <c r="F35" s="24">
        <v>110.5</v>
      </c>
      <c r="G35" s="19">
        <v>0</v>
      </c>
      <c r="H35" s="24">
        <v>0</v>
      </c>
      <c r="I35" s="44">
        <v>0</v>
      </c>
      <c r="J35" s="44">
        <v>0</v>
      </c>
    </row>
    <row r="36" spans="2:10" ht="51.75" customHeight="1" x14ac:dyDescent="0.25">
      <c r="B36" s="345" t="s">
        <v>196</v>
      </c>
      <c r="C36" s="346"/>
      <c r="D36" s="346"/>
      <c r="E36" s="347"/>
      <c r="F36" s="19">
        <v>5000</v>
      </c>
      <c r="G36" s="19">
        <v>0</v>
      </c>
      <c r="H36" s="19">
        <v>0</v>
      </c>
      <c r="I36" s="19">
        <v>0</v>
      </c>
      <c r="J36" s="19">
        <v>0</v>
      </c>
    </row>
    <row r="37" spans="2:10" ht="51.75" customHeight="1" x14ac:dyDescent="0.25">
      <c r="B37" s="345" t="s">
        <v>77</v>
      </c>
      <c r="C37" s="346"/>
      <c r="D37" s="346"/>
      <c r="E37" s="347"/>
      <c r="F37" s="19">
        <v>5000</v>
      </c>
      <c r="G37" s="19">
        <v>0</v>
      </c>
      <c r="H37" s="19">
        <v>0</v>
      </c>
      <c r="I37" s="19">
        <v>0</v>
      </c>
      <c r="J37" s="19">
        <v>0</v>
      </c>
    </row>
    <row r="38" spans="2:10" ht="51.75" customHeight="1" x14ac:dyDescent="0.25">
      <c r="B38" s="342" t="s">
        <v>197</v>
      </c>
      <c r="C38" s="343"/>
      <c r="D38" s="343"/>
      <c r="E38" s="344"/>
      <c r="F38" s="24">
        <v>5000</v>
      </c>
      <c r="G38" s="24">
        <v>0</v>
      </c>
      <c r="H38" s="24">
        <v>0</v>
      </c>
      <c r="I38" s="19">
        <v>0</v>
      </c>
      <c r="J38" s="24">
        <v>0</v>
      </c>
    </row>
    <row r="39" spans="2:10" ht="51.75" customHeight="1" x14ac:dyDescent="0.25">
      <c r="B39" s="345" t="s">
        <v>78</v>
      </c>
      <c r="C39" s="346"/>
      <c r="D39" s="346"/>
      <c r="E39" s="347"/>
      <c r="F39" s="19">
        <v>0</v>
      </c>
      <c r="G39" s="19">
        <v>0</v>
      </c>
      <c r="H39" s="24">
        <v>0</v>
      </c>
      <c r="I39" s="24">
        <v>0</v>
      </c>
      <c r="J39" s="24">
        <v>0</v>
      </c>
    </row>
    <row r="40" spans="2:10" ht="51.75" customHeight="1" x14ac:dyDescent="0.25">
      <c r="B40" s="360" t="s">
        <v>319</v>
      </c>
      <c r="C40" s="361"/>
      <c r="D40" s="361"/>
      <c r="E40" s="362"/>
      <c r="F40" s="19">
        <v>0</v>
      </c>
      <c r="G40" s="19">
        <v>0</v>
      </c>
      <c r="H40" s="24">
        <v>0</v>
      </c>
      <c r="I40" s="24">
        <v>0</v>
      </c>
      <c r="J40" s="24">
        <v>0</v>
      </c>
    </row>
    <row r="41" spans="2:10" ht="51.75" customHeight="1" x14ac:dyDescent="0.25">
      <c r="B41" s="342" t="s">
        <v>312</v>
      </c>
      <c r="C41" s="343"/>
      <c r="D41" s="343"/>
      <c r="E41" s="344"/>
      <c r="F41" s="19">
        <v>0</v>
      </c>
      <c r="G41" s="24">
        <v>0</v>
      </c>
      <c r="H41" s="24">
        <v>0</v>
      </c>
      <c r="I41" s="24">
        <v>0</v>
      </c>
      <c r="J41" s="24">
        <v>0</v>
      </c>
    </row>
    <row r="42" spans="2:10" ht="51.75" customHeight="1" x14ac:dyDescent="0.25">
      <c r="B42" s="354" t="s">
        <v>100</v>
      </c>
      <c r="C42" s="355"/>
      <c r="D42" s="355"/>
      <c r="E42" s="356"/>
      <c r="F42" s="18">
        <v>0</v>
      </c>
      <c r="G42" s="18">
        <v>0</v>
      </c>
      <c r="H42" s="18">
        <v>500</v>
      </c>
      <c r="I42" s="18">
        <v>500</v>
      </c>
      <c r="J42" s="18">
        <v>500</v>
      </c>
    </row>
    <row r="43" spans="2:10" ht="51.75" customHeight="1" x14ac:dyDescent="0.25">
      <c r="B43" s="354" t="s">
        <v>400</v>
      </c>
      <c r="C43" s="355"/>
      <c r="D43" s="355"/>
      <c r="E43" s="356"/>
      <c r="F43" s="18">
        <v>0</v>
      </c>
      <c r="G43" s="18">
        <v>0</v>
      </c>
      <c r="H43" s="18">
        <v>500</v>
      </c>
      <c r="I43" s="18">
        <v>500</v>
      </c>
      <c r="J43" s="18">
        <v>500</v>
      </c>
    </row>
    <row r="44" spans="2:10" ht="51.75" customHeight="1" x14ac:dyDescent="0.25">
      <c r="B44" s="345" t="s">
        <v>82</v>
      </c>
      <c r="C44" s="346"/>
      <c r="D44" s="346"/>
      <c r="E44" s="347"/>
      <c r="F44" s="19">
        <v>0</v>
      </c>
      <c r="G44" s="19">
        <v>0</v>
      </c>
      <c r="H44" s="19">
        <v>500</v>
      </c>
      <c r="I44" s="19">
        <v>500</v>
      </c>
      <c r="J44" s="19">
        <v>500</v>
      </c>
    </row>
    <row r="45" spans="2:10" ht="51.75" customHeight="1" x14ac:dyDescent="0.25">
      <c r="B45" s="348" t="s">
        <v>65</v>
      </c>
      <c r="C45" s="349"/>
      <c r="D45" s="349"/>
      <c r="E45" s="350"/>
      <c r="F45" s="19">
        <v>0</v>
      </c>
      <c r="G45" s="19">
        <v>0</v>
      </c>
      <c r="H45" s="19">
        <v>500</v>
      </c>
      <c r="I45" s="19">
        <v>500</v>
      </c>
      <c r="J45" s="19">
        <v>500</v>
      </c>
    </row>
    <row r="46" spans="2:10" ht="51.75" customHeight="1" x14ac:dyDescent="0.25">
      <c r="B46" s="360" t="s">
        <v>190</v>
      </c>
      <c r="C46" s="361"/>
      <c r="D46" s="361"/>
      <c r="E46" s="362"/>
      <c r="F46" s="24">
        <v>0</v>
      </c>
      <c r="G46" s="24">
        <v>0</v>
      </c>
      <c r="H46" s="24">
        <v>500</v>
      </c>
      <c r="I46" s="24">
        <v>500</v>
      </c>
      <c r="J46" s="24">
        <v>500</v>
      </c>
    </row>
    <row r="47" spans="2:10" ht="51.75" customHeight="1" x14ac:dyDescent="0.25">
      <c r="B47" s="351" t="s">
        <v>198</v>
      </c>
      <c r="C47" s="352"/>
      <c r="D47" s="352"/>
      <c r="E47" s="353"/>
      <c r="F47" s="16">
        <v>364.77</v>
      </c>
      <c r="G47" s="16">
        <v>690.14</v>
      </c>
      <c r="H47" s="16">
        <v>690.14</v>
      </c>
      <c r="I47" s="16">
        <v>690.14</v>
      </c>
      <c r="J47" s="16">
        <v>690.14</v>
      </c>
    </row>
    <row r="48" spans="2:10" ht="51.75" customHeight="1" x14ac:dyDescent="0.25">
      <c r="B48" s="402" t="s">
        <v>199</v>
      </c>
      <c r="C48" s="403"/>
      <c r="D48" s="403"/>
      <c r="E48" s="404"/>
      <c r="F48" s="17">
        <v>364.77</v>
      </c>
      <c r="G48" s="17">
        <v>690.14</v>
      </c>
      <c r="H48" s="17">
        <v>690.14</v>
      </c>
      <c r="I48" s="17">
        <v>690.14</v>
      </c>
      <c r="J48" s="17">
        <v>690.14</v>
      </c>
    </row>
    <row r="49" spans="2:10" ht="51.75" customHeight="1" x14ac:dyDescent="0.25">
      <c r="B49" s="354" t="s">
        <v>95</v>
      </c>
      <c r="C49" s="355"/>
      <c r="D49" s="355"/>
      <c r="E49" s="356"/>
      <c r="F49" s="18">
        <v>364.77</v>
      </c>
      <c r="G49" s="18">
        <v>690.14</v>
      </c>
      <c r="H49" s="18">
        <v>690.14</v>
      </c>
      <c r="I49" s="18">
        <v>690.14</v>
      </c>
      <c r="J49" s="18">
        <v>690.14</v>
      </c>
    </row>
    <row r="50" spans="2:10" ht="51.75" customHeight="1" x14ac:dyDescent="0.25">
      <c r="B50" s="381" t="s">
        <v>388</v>
      </c>
      <c r="C50" s="382"/>
      <c r="D50" s="382"/>
      <c r="E50" s="383"/>
      <c r="F50" s="18">
        <v>364.77</v>
      </c>
      <c r="G50" s="18">
        <v>690.14</v>
      </c>
      <c r="H50" s="18">
        <v>690.14</v>
      </c>
      <c r="I50" s="18">
        <v>690.14</v>
      </c>
      <c r="J50" s="18">
        <v>690.14</v>
      </c>
    </row>
    <row r="51" spans="2:10" ht="51.75" customHeight="1" x14ac:dyDescent="0.25">
      <c r="B51" s="345" t="s">
        <v>82</v>
      </c>
      <c r="C51" s="346"/>
      <c r="D51" s="346"/>
      <c r="E51" s="347"/>
      <c r="F51" s="19">
        <v>364.77</v>
      </c>
      <c r="G51" s="19">
        <v>690.14</v>
      </c>
      <c r="H51" s="19">
        <v>690.14</v>
      </c>
      <c r="I51" s="19">
        <v>690.14</v>
      </c>
      <c r="J51" s="19">
        <v>690.14</v>
      </c>
    </row>
    <row r="52" spans="2:10" ht="51.75" customHeight="1" x14ac:dyDescent="0.25">
      <c r="B52" s="348" t="s">
        <v>70</v>
      </c>
      <c r="C52" s="349"/>
      <c r="D52" s="349"/>
      <c r="E52" s="350"/>
      <c r="F52" s="24">
        <v>364.77</v>
      </c>
      <c r="G52" s="24">
        <v>690.14</v>
      </c>
      <c r="H52" s="24">
        <v>690.14</v>
      </c>
      <c r="I52" s="24">
        <v>690.14</v>
      </c>
      <c r="J52" s="24">
        <v>690.14</v>
      </c>
    </row>
    <row r="53" spans="2:10" ht="51.75" customHeight="1" x14ac:dyDescent="0.25">
      <c r="B53" s="342" t="s">
        <v>200</v>
      </c>
      <c r="C53" s="343"/>
      <c r="D53" s="343"/>
      <c r="E53" s="344"/>
      <c r="F53" s="24">
        <v>364.77</v>
      </c>
      <c r="G53" s="24">
        <v>690.14</v>
      </c>
      <c r="H53" s="24">
        <v>690.14</v>
      </c>
      <c r="I53" s="24">
        <v>690.14</v>
      </c>
      <c r="J53" s="24">
        <v>690.14</v>
      </c>
    </row>
    <row r="54" spans="2:10" ht="51.75" customHeight="1" x14ac:dyDescent="0.25">
      <c r="B54" s="351" t="s">
        <v>320</v>
      </c>
      <c r="C54" s="352"/>
      <c r="D54" s="352"/>
      <c r="E54" s="353"/>
      <c r="F54" s="16">
        <v>23419.84</v>
      </c>
      <c r="G54" s="16">
        <v>25000</v>
      </c>
      <c r="H54" s="16">
        <v>25000</v>
      </c>
      <c r="I54" s="16">
        <v>20000</v>
      </c>
      <c r="J54" s="16">
        <v>20000</v>
      </c>
    </row>
    <row r="55" spans="2:10" ht="51.75" customHeight="1" x14ac:dyDescent="0.25">
      <c r="B55" s="357" t="s">
        <v>282</v>
      </c>
      <c r="C55" s="358"/>
      <c r="D55" s="358"/>
      <c r="E55" s="359"/>
      <c r="F55" s="17">
        <v>23419.84</v>
      </c>
      <c r="G55" s="17">
        <v>25000</v>
      </c>
      <c r="H55" s="17">
        <v>25000</v>
      </c>
      <c r="I55" s="17">
        <v>20000</v>
      </c>
      <c r="J55" s="17">
        <v>20000</v>
      </c>
    </row>
    <row r="56" spans="2:10" ht="51.75" customHeight="1" x14ac:dyDescent="0.25">
      <c r="B56" s="354" t="s">
        <v>95</v>
      </c>
      <c r="C56" s="355"/>
      <c r="D56" s="355"/>
      <c r="E56" s="356"/>
      <c r="F56" s="18">
        <v>23419.84</v>
      </c>
      <c r="G56" s="18">
        <v>25000</v>
      </c>
      <c r="H56" s="18">
        <v>25000</v>
      </c>
      <c r="I56" s="18">
        <v>20000</v>
      </c>
      <c r="J56" s="18">
        <v>20000</v>
      </c>
    </row>
    <row r="57" spans="2:10" ht="51.75" customHeight="1" x14ac:dyDescent="0.25">
      <c r="B57" s="381" t="s">
        <v>388</v>
      </c>
      <c r="C57" s="382"/>
      <c r="D57" s="382"/>
      <c r="E57" s="383"/>
      <c r="F57" s="18">
        <v>23419.84</v>
      </c>
      <c r="G57" s="18">
        <v>25000</v>
      </c>
      <c r="H57" s="18">
        <v>25000</v>
      </c>
      <c r="I57" s="18">
        <v>20000</v>
      </c>
      <c r="J57" s="18">
        <v>20000</v>
      </c>
    </row>
    <row r="58" spans="2:10" ht="51.75" customHeight="1" x14ac:dyDescent="0.25">
      <c r="B58" s="345" t="s">
        <v>82</v>
      </c>
      <c r="C58" s="346"/>
      <c r="D58" s="346"/>
      <c r="E58" s="347"/>
      <c r="F58" s="19">
        <v>23419.84</v>
      </c>
      <c r="G58" s="19">
        <v>25000</v>
      </c>
      <c r="H58" s="19">
        <v>25000</v>
      </c>
      <c r="I58" s="19">
        <v>20000</v>
      </c>
      <c r="J58" s="19">
        <v>20000</v>
      </c>
    </row>
    <row r="59" spans="2:10" ht="51.75" customHeight="1" x14ac:dyDescent="0.25">
      <c r="B59" s="345" t="s">
        <v>65</v>
      </c>
      <c r="C59" s="346"/>
      <c r="D59" s="346"/>
      <c r="E59" s="347"/>
      <c r="F59" s="19">
        <v>23419.84</v>
      </c>
      <c r="G59" s="19">
        <v>25000</v>
      </c>
      <c r="H59" s="19">
        <v>25000</v>
      </c>
      <c r="I59" s="19">
        <v>20000</v>
      </c>
      <c r="J59" s="19">
        <v>20000</v>
      </c>
    </row>
    <row r="60" spans="2:10" ht="51.75" customHeight="1" x14ac:dyDescent="0.25">
      <c r="B60" s="342" t="s">
        <v>191</v>
      </c>
      <c r="C60" s="343"/>
      <c r="D60" s="343"/>
      <c r="E60" s="344"/>
      <c r="F60" s="24">
        <v>23419.84</v>
      </c>
      <c r="G60" s="24">
        <v>25000</v>
      </c>
      <c r="H60" s="24">
        <v>25000</v>
      </c>
      <c r="I60" s="24">
        <v>20000</v>
      </c>
      <c r="J60" s="24">
        <v>20000</v>
      </c>
    </row>
    <row r="61" spans="2:10" ht="51.75" customHeight="1" x14ac:dyDescent="0.25">
      <c r="B61" s="351" t="s">
        <v>301</v>
      </c>
      <c r="C61" s="352"/>
      <c r="D61" s="352"/>
      <c r="E61" s="353"/>
      <c r="F61" s="16">
        <v>0</v>
      </c>
      <c r="G61" s="31">
        <v>20000</v>
      </c>
      <c r="H61" s="16">
        <v>0</v>
      </c>
      <c r="I61" s="16">
        <v>0</v>
      </c>
      <c r="J61" s="16">
        <v>0</v>
      </c>
    </row>
    <row r="62" spans="2:10" ht="51.75" customHeight="1" x14ac:dyDescent="0.25">
      <c r="B62" s="357" t="s">
        <v>199</v>
      </c>
      <c r="C62" s="358"/>
      <c r="D62" s="358"/>
      <c r="E62" s="359"/>
      <c r="F62" s="17">
        <v>0</v>
      </c>
      <c r="G62" s="25">
        <v>20000</v>
      </c>
      <c r="H62" s="17">
        <v>0</v>
      </c>
      <c r="I62" s="17">
        <v>0</v>
      </c>
      <c r="J62" s="17">
        <v>0</v>
      </c>
    </row>
    <row r="63" spans="2:10" ht="51.75" customHeight="1" x14ac:dyDescent="0.25">
      <c r="B63" s="354" t="s">
        <v>369</v>
      </c>
      <c r="C63" s="355"/>
      <c r="D63" s="355"/>
      <c r="E63" s="356"/>
      <c r="F63" s="18">
        <v>0</v>
      </c>
      <c r="G63" s="22">
        <v>15377</v>
      </c>
      <c r="H63" s="18">
        <v>0</v>
      </c>
      <c r="I63" s="18">
        <v>0</v>
      </c>
      <c r="J63" s="18">
        <v>0</v>
      </c>
    </row>
    <row r="64" spans="2:10" ht="51.75" customHeight="1" x14ac:dyDescent="0.25">
      <c r="B64" s="381" t="s">
        <v>388</v>
      </c>
      <c r="C64" s="382"/>
      <c r="D64" s="382"/>
      <c r="E64" s="383"/>
      <c r="F64" s="18">
        <v>0</v>
      </c>
      <c r="G64" s="22">
        <v>15377</v>
      </c>
      <c r="H64" s="18">
        <v>0</v>
      </c>
      <c r="I64" s="18">
        <v>0</v>
      </c>
      <c r="J64" s="18">
        <v>0</v>
      </c>
    </row>
    <row r="65" spans="2:10" ht="51.75" customHeight="1" x14ac:dyDescent="0.25">
      <c r="B65" s="345" t="s">
        <v>82</v>
      </c>
      <c r="C65" s="346"/>
      <c r="D65" s="346"/>
      <c r="E65" s="347"/>
      <c r="F65" s="19">
        <v>0</v>
      </c>
      <c r="G65" s="21">
        <v>15377</v>
      </c>
      <c r="H65" s="95">
        <v>0</v>
      </c>
      <c r="I65" s="19">
        <v>0</v>
      </c>
      <c r="J65" s="19">
        <v>0</v>
      </c>
    </row>
    <row r="66" spans="2:10" ht="51.75" customHeight="1" x14ac:dyDescent="0.25">
      <c r="B66" s="345" t="s">
        <v>65</v>
      </c>
      <c r="C66" s="346"/>
      <c r="D66" s="346"/>
      <c r="E66" s="347"/>
      <c r="F66" s="19">
        <v>0</v>
      </c>
      <c r="G66" s="21">
        <v>15377</v>
      </c>
      <c r="H66" s="95">
        <v>0</v>
      </c>
      <c r="I66" s="19">
        <v>0</v>
      </c>
      <c r="J66" s="19">
        <v>0</v>
      </c>
    </row>
    <row r="67" spans="2:10" ht="51.75" customHeight="1" x14ac:dyDescent="0.25">
      <c r="B67" s="342" t="s">
        <v>189</v>
      </c>
      <c r="C67" s="343"/>
      <c r="D67" s="343"/>
      <c r="E67" s="344"/>
      <c r="F67" s="24">
        <v>0</v>
      </c>
      <c r="G67" s="20">
        <v>15377</v>
      </c>
      <c r="H67" s="98">
        <v>0</v>
      </c>
      <c r="I67" s="24">
        <v>0</v>
      </c>
      <c r="J67" s="24">
        <v>0</v>
      </c>
    </row>
    <row r="68" spans="2:10" ht="51.75" customHeight="1" x14ac:dyDescent="0.25">
      <c r="B68" s="342" t="s">
        <v>190</v>
      </c>
      <c r="C68" s="343"/>
      <c r="D68" s="343"/>
      <c r="E68" s="344"/>
      <c r="F68" s="24">
        <v>0</v>
      </c>
      <c r="G68" s="20">
        <v>15377</v>
      </c>
      <c r="H68" s="98">
        <v>0</v>
      </c>
      <c r="I68" s="24">
        <v>0</v>
      </c>
      <c r="J68" s="24">
        <v>0</v>
      </c>
    </row>
    <row r="69" spans="2:10" ht="51.75" customHeight="1" x14ac:dyDescent="0.25">
      <c r="B69" s="354" t="s">
        <v>300</v>
      </c>
      <c r="C69" s="355"/>
      <c r="D69" s="355"/>
      <c r="E69" s="356"/>
      <c r="F69" s="18">
        <v>0</v>
      </c>
      <c r="G69" s="22">
        <v>4623</v>
      </c>
      <c r="H69" s="18">
        <v>0</v>
      </c>
      <c r="I69" s="18">
        <v>0</v>
      </c>
      <c r="J69" s="18">
        <v>0</v>
      </c>
    </row>
    <row r="70" spans="2:10" ht="51.75" customHeight="1" x14ac:dyDescent="0.25">
      <c r="B70" s="354" t="s">
        <v>389</v>
      </c>
      <c r="C70" s="355"/>
      <c r="D70" s="355"/>
      <c r="E70" s="356"/>
      <c r="F70" s="18">
        <v>0</v>
      </c>
      <c r="G70" s="22">
        <v>4623</v>
      </c>
      <c r="H70" s="18">
        <v>0</v>
      </c>
      <c r="I70" s="18">
        <v>0</v>
      </c>
      <c r="J70" s="18">
        <v>0</v>
      </c>
    </row>
    <row r="71" spans="2:10" ht="51.75" customHeight="1" x14ac:dyDescent="0.25">
      <c r="B71" s="345" t="s">
        <v>82</v>
      </c>
      <c r="C71" s="346"/>
      <c r="D71" s="346"/>
      <c r="E71" s="347"/>
      <c r="F71" s="19">
        <v>0</v>
      </c>
      <c r="G71" s="21">
        <v>4623</v>
      </c>
      <c r="H71" s="19">
        <v>0</v>
      </c>
      <c r="I71" s="19">
        <v>0</v>
      </c>
      <c r="J71" s="19">
        <v>0</v>
      </c>
    </row>
    <row r="72" spans="2:10" ht="51.75" customHeight="1" x14ac:dyDescent="0.25">
      <c r="B72" s="345" t="s">
        <v>65</v>
      </c>
      <c r="C72" s="346"/>
      <c r="D72" s="346"/>
      <c r="E72" s="347"/>
      <c r="F72" s="19">
        <v>0</v>
      </c>
      <c r="G72" s="21">
        <v>4623</v>
      </c>
      <c r="H72" s="19">
        <v>0</v>
      </c>
      <c r="I72" s="19">
        <v>0</v>
      </c>
      <c r="J72" s="19">
        <v>0</v>
      </c>
    </row>
    <row r="73" spans="2:10" ht="51.75" customHeight="1" x14ac:dyDescent="0.25">
      <c r="B73" s="342" t="s">
        <v>189</v>
      </c>
      <c r="C73" s="343"/>
      <c r="D73" s="343"/>
      <c r="E73" s="344"/>
      <c r="F73" s="24">
        <v>0</v>
      </c>
      <c r="G73" s="20">
        <v>4623</v>
      </c>
      <c r="H73" s="24">
        <v>0</v>
      </c>
      <c r="I73" s="24">
        <v>0</v>
      </c>
      <c r="J73" s="24">
        <v>0</v>
      </c>
    </row>
    <row r="74" spans="2:10" ht="51.75" customHeight="1" x14ac:dyDescent="0.25">
      <c r="B74" s="342" t="s">
        <v>190</v>
      </c>
      <c r="C74" s="343"/>
      <c r="D74" s="343"/>
      <c r="E74" s="344"/>
      <c r="F74" s="24">
        <v>0</v>
      </c>
      <c r="G74" s="20">
        <v>4623</v>
      </c>
      <c r="H74" s="24">
        <v>0</v>
      </c>
      <c r="I74" s="24">
        <v>0</v>
      </c>
      <c r="J74" s="24">
        <v>0</v>
      </c>
    </row>
    <row r="75" spans="2:10" ht="51.75" customHeight="1" x14ac:dyDescent="0.25">
      <c r="B75" s="366" t="s">
        <v>201</v>
      </c>
      <c r="C75" s="367"/>
      <c r="D75" s="367"/>
      <c r="E75" s="368"/>
      <c r="F75" s="15">
        <v>25276.85</v>
      </c>
      <c r="G75" s="15">
        <v>28003.200000000001</v>
      </c>
      <c r="H75" s="15">
        <f>H76+H87+H94+H111+H118</f>
        <v>26000</v>
      </c>
      <c r="I75" s="15">
        <f t="shared" ref="I75:J75" si="1">I76+I87+I94+I111+I118</f>
        <v>23500</v>
      </c>
      <c r="J75" s="15">
        <f t="shared" si="1"/>
        <v>23500</v>
      </c>
    </row>
    <row r="76" spans="2:10" ht="51.75" customHeight="1" x14ac:dyDescent="0.25">
      <c r="B76" s="351" t="s">
        <v>202</v>
      </c>
      <c r="C76" s="352"/>
      <c r="D76" s="352"/>
      <c r="E76" s="353"/>
      <c r="F76" s="16">
        <v>6598.99</v>
      </c>
      <c r="G76" s="16">
        <v>6000</v>
      </c>
      <c r="H76" s="16">
        <v>6000</v>
      </c>
      <c r="I76" s="16">
        <v>6000</v>
      </c>
      <c r="J76" s="16">
        <v>6000</v>
      </c>
    </row>
    <row r="77" spans="2:10" ht="51.75" customHeight="1" x14ac:dyDescent="0.25">
      <c r="B77" s="357" t="s">
        <v>203</v>
      </c>
      <c r="C77" s="358"/>
      <c r="D77" s="358"/>
      <c r="E77" s="359"/>
      <c r="F77" s="17">
        <v>6598.99</v>
      </c>
      <c r="G77" s="17">
        <v>6000</v>
      </c>
      <c r="H77" s="17">
        <v>6000</v>
      </c>
      <c r="I77" s="17">
        <v>6000</v>
      </c>
      <c r="J77" s="17">
        <v>6000</v>
      </c>
    </row>
    <row r="78" spans="2:10" ht="51.75" customHeight="1" x14ac:dyDescent="0.25">
      <c r="B78" s="354" t="s">
        <v>95</v>
      </c>
      <c r="C78" s="355"/>
      <c r="D78" s="355"/>
      <c r="E78" s="356"/>
      <c r="F78" s="18">
        <v>5698.99</v>
      </c>
      <c r="G78" s="18">
        <v>4500</v>
      </c>
      <c r="H78" s="18">
        <v>5000</v>
      </c>
      <c r="I78" s="18">
        <v>5000</v>
      </c>
      <c r="J78" s="18">
        <v>5000</v>
      </c>
    </row>
    <row r="79" spans="2:10" ht="51.75" customHeight="1" x14ac:dyDescent="0.25">
      <c r="B79" s="345" t="s">
        <v>82</v>
      </c>
      <c r="C79" s="346"/>
      <c r="D79" s="346"/>
      <c r="E79" s="347"/>
      <c r="F79" s="19">
        <v>5698.99</v>
      </c>
      <c r="G79" s="19">
        <v>4500</v>
      </c>
      <c r="H79" s="19">
        <v>5000</v>
      </c>
      <c r="I79" s="19">
        <v>5000</v>
      </c>
      <c r="J79" s="19">
        <v>5000</v>
      </c>
    </row>
    <row r="80" spans="2:10" ht="51.75" customHeight="1" x14ac:dyDescent="0.25">
      <c r="B80" s="348" t="s">
        <v>65</v>
      </c>
      <c r="C80" s="349"/>
      <c r="D80" s="349"/>
      <c r="E80" s="350"/>
      <c r="F80" s="24">
        <v>5698.99</v>
      </c>
      <c r="G80" s="24">
        <v>4500</v>
      </c>
      <c r="H80" s="24">
        <v>5000</v>
      </c>
      <c r="I80" s="24">
        <v>5000</v>
      </c>
      <c r="J80" s="24">
        <v>5000</v>
      </c>
    </row>
    <row r="81" spans="2:10" ht="51.75" customHeight="1" x14ac:dyDescent="0.25">
      <c r="B81" s="342" t="s">
        <v>204</v>
      </c>
      <c r="C81" s="343"/>
      <c r="D81" s="343"/>
      <c r="E81" s="344"/>
      <c r="F81" s="24">
        <v>5698.99</v>
      </c>
      <c r="G81" s="24">
        <v>4500</v>
      </c>
      <c r="H81" s="24">
        <v>5000</v>
      </c>
      <c r="I81" s="24">
        <v>5000</v>
      </c>
      <c r="J81" s="24">
        <v>5000</v>
      </c>
    </row>
    <row r="82" spans="2:10" ht="51.75" customHeight="1" x14ac:dyDescent="0.25">
      <c r="B82" s="354" t="s">
        <v>205</v>
      </c>
      <c r="C82" s="355"/>
      <c r="D82" s="355"/>
      <c r="E82" s="356"/>
      <c r="F82" s="18">
        <v>900</v>
      </c>
      <c r="G82" s="18">
        <v>1500</v>
      </c>
      <c r="H82" s="18">
        <v>1000</v>
      </c>
      <c r="I82" s="18">
        <v>1000</v>
      </c>
      <c r="J82" s="18">
        <v>1000</v>
      </c>
    </row>
    <row r="83" spans="2:10" ht="51.75" customHeight="1" x14ac:dyDescent="0.25">
      <c r="B83" s="354" t="s">
        <v>389</v>
      </c>
      <c r="C83" s="355"/>
      <c r="D83" s="355"/>
      <c r="E83" s="356"/>
      <c r="F83" s="18">
        <v>900</v>
      </c>
      <c r="G83" s="18">
        <v>1500</v>
      </c>
      <c r="H83" s="18">
        <v>1000</v>
      </c>
      <c r="I83" s="18">
        <v>1000</v>
      </c>
      <c r="J83" s="18">
        <v>1000</v>
      </c>
    </row>
    <row r="84" spans="2:10" ht="51.75" customHeight="1" x14ac:dyDescent="0.25">
      <c r="B84" s="345" t="s">
        <v>87</v>
      </c>
      <c r="C84" s="346"/>
      <c r="D84" s="346"/>
      <c r="E84" s="347"/>
      <c r="F84" s="19">
        <v>900</v>
      </c>
      <c r="G84" s="19">
        <v>1500</v>
      </c>
      <c r="H84" s="19">
        <v>1000</v>
      </c>
      <c r="I84" s="19">
        <v>1000</v>
      </c>
      <c r="J84" s="19">
        <v>1000</v>
      </c>
    </row>
    <row r="85" spans="2:10" ht="51.75" customHeight="1" x14ac:dyDescent="0.25">
      <c r="B85" s="348" t="s">
        <v>65</v>
      </c>
      <c r="C85" s="349"/>
      <c r="D85" s="349"/>
      <c r="E85" s="350"/>
      <c r="F85" s="19">
        <v>900</v>
      </c>
      <c r="G85" s="24">
        <v>1500</v>
      </c>
      <c r="H85" s="19">
        <v>1000</v>
      </c>
      <c r="I85" s="19">
        <v>1000</v>
      </c>
      <c r="J85" s="19">
        <v>1000</v>
      </c>
    </row>
    <row r="86" spans="2:10" ht="51.75" customHeight="1" x14ac:dyDescent="0.25">
      <c r="B86" s="342" t="s">
        <v>204</v>
      </c>
      <c r="C86" s="343"/>
      <c r="D86" s="343"/>
      <c r="E86" s="344"/>
      <c r="F86" s="24">
        <v>900</v>
      </c>
      <c r="G86" s="24">
        <v>1500</v>
      </c>
      <c r="H86" s="24">
        <v>1000</v>
      </c>
      <c r="I86" s="24">
        <v>1000</v>
      </c>
      <c r="J86" s="24">
        <v>1000</v>
      </c>
    </row>
    <row r="87" spans="2:10" ht="51.75" customHeight="1" x14ac:dyDescent="0.25">
      <c r="B87" s="351" t="s">
        <v>432</v>
      </c>
      <c r="C87" s="352"/>
      <c r="D87" s="352"/>
      <c r="E87" s="353"/>
      <c r="F87" s="16">
        <v>7753.55</v>
      </c>
      <c r="G87" s="16">
        <v>7500</v>
      </c>
      <c r="H87" s="16">
        <v>6500</v>
      </c>
      <c r="I87" s="16">
        <v>6000</v>
      </c>
      <c r="J87" s="16">
        <v>6000</v>
      </c>
    </row>
    <row r="88" spans="2:10" ht="51.75" customHeight="1" x14ac:dyDescent="0.25">
      <c r="B88" s="357" t="s">
        <v>206</v>
      </c>
      <c r="C88" s="358"/>
      <c r="D88" s="358"/>
      <c r="E88" s="359"/>
      <c r="F88" s="17">
        <v>7753.55</v>
      </c>
      <c r="G88" s="17">
        <v>7500</v>
      </c>
      <c r="H88" s="17">
        <v>6500</v>
      </c>
      <c r="I88" s="17">
        <v>6000</v>
      </c>
      <c r="J88" s="17">
        <v>6000</v>
      </c>
    </row>
    <row r="89" spans="2:10" ht="51.75" customHeight="1" x14ac:dyDescent="0.25">
      <c r="B89" s="354" t="s">
        <v>95</v>
      </c>
      <c r="C89" s="355"/>
      <c r="D89" s="355"/>
      <c r="E89" s="356"/>
      <c r="F89" s="18">
        <v>7753.55</v>
      </c>
      <c r="G89" s="18">
        <v>7500</v>
      </c>
      <c r="H89" s="18">
        <v>6500</v>
      </c>
      <c r="I89" s="18">
        <v>6000</v>
      </c>
      <c r="J89" s="18">
        <v>6000</v>
      </c>
    </row>
    <row r="90" spans="2:10" ht="51.75" customHeight="1" x14ac:dyDescent="0.25">
      <c r="B90" s="354" t="s">
        <v>388</v>
      </c>
      <c r="C90" s="355"/>
      <c r="D90" s="355"/>
      <c r="E90" s="356"/>
      <c r="F90" s="18">
        <v>7753.55</v>
      </c>
      <c r="G90" s="18">
        <v>7500</v>
      </c>
      <c r="H90" s="18">
        <v>6500</v>
      </c>
      <c r="I90" s="18">
        <v>6000</v>
      </c>
      <c r="J90" s="18">
        <v>6000</v>
      </c>
    </row>
    <row r="91" spans="2:10" ht="51.75" customHeight="1" x14ac:dyDescent="0.25">
      <c r="B91" s="345" t="s">
        <v>82</v>
      </c>
      <c r="C91" s="346"/>
      <c r="D91" s="346"/>
      <c r="E91" s="347"/>
      <c r="F91" s="19">
        <v>7753.55</v>
      </c>
      <c r="G91" s="19">
        <v>7500</v>
      </c>
      <c r="H91" s="19">
        <v>6500</v>
      </c>
      <c r="I91" s="19">
        <v>6000</v>
      </c>
      <c r="J91" s="19">
        <v>6000</v>
      </c>
    </row>
    <row r="92" spans="2:10" ht="51.75" customHeight="1" x14ac:dyDescent="0.25">
      <c r="B92" s="348" t="s">
        <v>67</v>
      </c>
      <c r="C92" s="349"/>
      <c r="D92" s="349"/>
      <c r="E92" s="350"/>
      <c r="F92" s="19">
        <v>7753.55</v>
      </c>
      <c r="G92" s="19">
        <v>7500</v>
      </c>
      <c r="H92" s="19">
        <v>6500</v>
      </c>
      <c r="I92" s="19">
        <v>6000</v>
      </c>
      <c r="J92" s="19">
        <v>6000</v>
      </c>
    </row>
    <row r="93" spans="2:10" ht="51.75" customHeight="1" x14ac:dyDescent="0.25">
      <c r="B93" s="342" t="s">
        <v>207</v>
      </c>
      <c r="C93" s="343"/>
      <c r="D93" s="343"/>
      <c r="E93" s="344"/>
      <c r="F93" s="24">
        <v>7753.55</v>
      </c>
      <c r="G93" s="24">
        <v>7500</v>
      </c>
      <c r="H93" s="24">
        <v>6500</v>
      </c>
      <c r="I93" s="24">
        <v>6000</v>
      </c>
      <c r="J93" s="24">
        <v>6000</v>
      </c>
    </row>
    <row r="94" spans="2:10" ht="51.75" customHeight="1" x14ac:dyDescent="0.25">
      <c r="B94" s="351" t="s">
        <v>208</v>
      </c>
      <c r="C94" s="352"/>
      <c r="D94" s="352"/>
      <c r="E94" s="353"/>
      <c r="F94" s="16">
        <v>9020.31</v>
      </c>
      <c r="G94" s="16">
        <v>10000</v>
      </c>
      <c r="H94" s="16">
        <v>12000</v>
      </c>
      <c r="I94" s="32">
        <v>10000</v>
      </c>
      <c r="J94" s="32">
        <v>10000</v>
      </c>
    </row>
    <row r="95" spans="2:10" ht="51.75" customHeight="1" x14ac:dyDescent="0.25">
      <c r="B95" s="357" t="s">
        <v>203</v>
      </c>
      <c r="C95" s="358"/>
      <c r="D95" s="358"/>
      <c r="E95" s="359"/>
      <c r="F95" s="17">
        <v>9020.31</v>
      </c>
      <c r="G95" s="17">
        <v>10000</v>
      </c>
      <c r="H95" s="17">
        <v>12000</v>
      </c>
      <c r="I95" s="42">
        <v>10000</v>
      </c>
      <c r="J95" s="42">
        <v>10000</v>
      </c>
    </row>
    <row r="96" spans="2:10" ht="51.75" customHeight="1" x14ac:dyDescent="0.25">
      <c r="B96" s="354" t="s">
        <v>95</v>
      </c>
      <c r="C96" s="355"/>
      <c r="D96" s="355"/>
      <c r="E96" s="356"/>
      <c r="F96" s="18">
        <v>9020.31</v>
      </c>
      <c r="G96" s="18">
        <v>10000</v>
      </c>
      <c r="H96" s="18">
        <v>12000</v>
      </c>
      <c r="I96" s="27">
        <v>10000</v>
      </c>
      <c r="J96" s="27">
        <v>10000</v>
      </c>
    </row>
    <row r="97" spans="2:10" ht="51.75" customHeight="1" x14ac:dyDescent="0.25">
      <c r="B97" s="354" t="s">
        <v>388</v>
      </c>
      <c r="C97" s="355"/>
      <c r="D97" s="355"/>
      <c r="E97" s="356"/>
      <c r="F97" s="18">
        <v>9020.31</v>
      </c>
      <c r="G97" s="18">
        <v>10000</v>
      </c>
      <c r="H97" s="18">
        <v>12000</v>
      </c>
      <c r="I97" s="27">
        <v>10000</v>
      </c>
      <c r="J97" s="27">
        <v>10000</v>
      </c>
    </row>
    <row r="98" spans="2:10" ht="51.75" customHeight="1" x14ac:dyDescent="0.25">
      <c r="B98" s="345" t="s">
        <v>82</v>
      </c>
      <c r="C98" s="346"/>
      <c r="D98" s="346"/>
      <c r="E98" s="347"/>
      <c r="F98" s="19">
        <v>9020.31</v>
      </c>
      <c r="G98" s="19">
        <v>10000</v>
      </c>
      <c r="H98" s="19">
        <v>12000</v>
      </c>
      <c r="I98" s="43">
        <v>10000</v>
      </c>
      <c r="J98" s="43">
        <v>10000</v>
      </c>
    </row>
    <row r="99" spans="2:10" ht="51.75" customHeight="1" x14ac:dyDescent="0.25">
      <c r="B99" s="348" t="s">
        <v>65</v>
      </c>
      <c r="C99" s="349"/>
      <c r="D99" s="349"/>
      <c r="E99" s="350"/>
      <c r="F99" s="24">
        <v>9020.31</v>
      </c>
      <c r="G99" s="24">
        <v>10000</v>
      </c>
      <c r="H99" s="19">
        <v>12000</v>
      </c>
      <c r="I99" s="44">
        <v>10000</v>
      </c>
      <c r="J99" s="44">
        <v>10000</v>
      </c>
    </row>
    <row r="100" spans="2:10" ht="51.75" customHeight="1" x14ac:dyDescent="0.25">
      <c r="B100" s="342" t="s">
        <v>204</v>
      </c>
      <c r="C100" s="343"/>
      <c r="D100" s="343"/>
      <c r="E100" s="344"/>
      <c r="F100" s="24">
        <v>9020.31</v>
      </c>
      <c r="G100" s="24">
        <v>10000</v>
      </c>
      <c r="H100" s="19">
        <v>12000</v>
      </c>
      <c r="I100" s="44">
        <v>10000</v>
      </c>
      <c r="J100" s="44">
        <v>10000</v>
      </c>
    </row>
    <row r="101" spans="2:10" ht="51.75" customHeight="1" x14ac:dyDescent="0.25">
      <c r="B101" s="351" t="s">
        <v>307</v>
      </c>
      <c r="C101" s="352"/>
      <c r="D101" s="352"/>
      <c r="E101" s="353"/>
      <c r="F101" s="16">
        <v>1904</v>
      </c>
      <c r="G101" s="16">
        <v>0</v>
      </c>
      <c r="H101" s="16">
        <v>0</v>
      </c>
      <c r="I101" s="16">
        <v>0</v>
      </c>
      <c r="J101" s="16">
        <v>0</v>
      </c>
    </row>
    <row r="102" spans="2:10" ht="51.75" customHeight="1" x14ac:dyDescent="0.25">
      <c r="B102" s="357" t="s">
        <v>308</v>
      </c>
      <c r="C102" s="358"/>
      <c r="D102" s="358"/>
      <c r="E102" s="359"/>
      <c r="F102" s="17">
        <v>1904</v>
      </c>
      <c r="G102" s="17">
        <v>0</v>
      </c>
      <c r="H102" s="17">
        <v>0</v>
      </c>
      <c r="I102" s="17">
        <v>0</v>
      </c>
      <c r="J102" s="17">
        <v>0</v>
      </c>
    </row>
    <row r="103" spans="2:10" ht="51.75" customHeight="1" x14ac:dyDescent="0.25">
      <c r="B103" s="354" t="s">
        <v>95</v>
      </c>
      <c r="C103" s="355"/>
      <c r="D103" s="355"/>
      <c r="E103" s="356"/>
      <c r="F103" s="18">
        <v>1904</v>
      </c>
      <c r="G103" s="18">
        <v>0</v>
      </c>
      <c r="H103" s="18">
        <v>0</v>
      </c>
      <c r="I103" s="18">
        <v>0</v>
      </c>
      <c r="J103" s="18">
        <v>0</v>
      </c>
    </row>
    <row r="104" spans="2:10" ht="51.75" customHeight="1" x14ac:dyDescent="0.25">
      <c r="B104" s="354" t="s">
        <v>388</v>
      </c>
      <c r="C104" s="355"/>
      <c r="D104" s="355"/>
      <c r="E104" s="356"/>
      <c r="F104" s="18">
        <v>1904</v>
      </c>
      <c r="G104" s="18">
        <v>0</v>
      </c>
      <c r="H104" s="18">
        <v>0</v>
      </c>
      <c r="I104" s="18">
        <v>0</v>
      </c>
      <c r="J104" s="18">
        <v>0</v>
      </c>
    </row>
    <row r="105" spans="2:10" ht="51.75" customHeight="1" x14ac:dyDescent="0.25">
      <c r="B105" s="345" t="s">
        <v>82</v>
      </c>
      <c r="C105" s="346"/>
      <c r="D105" s="346"/>
      <c r="E105" s="347"/>
      <c r="F105" s="19">
        <v>0</v>
      </c>
      <c r="G105" s="19">
        <v>0</v>
      </c>
      <c r="H105" s="19">
        <v>0</v>
      </c>
      <c r="I105" s="19">
        <v>0</v>
      </c>
      <c r="J105" s="19">
        <v>0</v>
      </c>
    </row>
    <row r="106" spans="2:10" ht="51.75" customHeight="1" x14ac:dyDescent="0.25">
      <c r="B106" s="399" t="s">
        <v>194</v>
      </c>
      <c r="C106" s="400"/>
      <c r="D106" s="400"/>
      <c r="E106" s="401"/>
      <c r="F106" s="19">
        <v>0</v>
      </c>
      <c r="G106" s="19">
        <v>0</v>
      </c>
      <c r="H106" s="19">
        <v>0</v>
      </c>
      <c r="I106" s="19">
        <v>0</v>
      </c>
      <c r="J106" s="19">
        <v>0</v>
      </c>
    </row>
    <row r="107" spans="2:10" ht="51.75" customHeight="1" x14ac:dyDescent="0.25">
      <c r="B107" s="342" t="s">
        <v>195</v>
      </c>
      <c r="C107" s="343"/>
      <c r="D107" s="343"/>
      <c r="E107" s="344"/>
      <c r="F107" s="24">
        <v>0</v>
      </c>
      <c r="G107" s="24">
        <v>0</v>
      </c>
      <c r="H107" s="24">
        <v>0</v>
      </c>
      <c r="I107" s="24">
        <v>0</v>
      </c>
      <c r="J107" s="24">
        <v>0</v>
      </c>
    </row>
    <row r="108" spans="2:10" ht="51.75" customHeight="1" x14ac:dyDescent="0.25">
      <c r="B108" s="345" t="s">
        <v>80</v>
      </c>
      <c r="C108" s="346"/>
      <c r="D108" s="346"/>
      <c r="E108" s="347"/>
      <c r="F108" s="19">
        <v>1904</v>
      </c>
      <c r="G108" s="19">
        <v>0</v>
      </c>
      <c r="H108" s="19">
        <v>0</v>
      </c>
      <c r="I108" s="19">
        <v>0</v>
      </c>
      <c r="J108" s="19">
        <v>0</v>
      </c>
    </row>
    <row r="109" spans="2:10" ht="51.75" customHeight="1" x14ac:dyDescent="0.25">
      <c r="B109" s="348" t="s">
        <v>73</v>
      </c>
      <c r="C109" s="349"/>
      <c r="D109" s="349"/>
      <c r="E109" s="350"/>
      <c r="F109" s="19">
        <v>1904</v>
      </c>
      <c r="G109" s="19">
        <v>0</v>
      </c>
      <c r="H109" s="19">
        <v>0</v>
      </c>
      <c r="I109" s="19">
        <v>0</v>
      </c>
      <c r="J109" s="19">
        <v>0</v>
      </c>
    </row>
    <row r="110" spans="2:10" ht="51.75" customHeight="1" x14ac:dyDescent="0.25">
      <c r="B110" s="342" t="s">
        <v>218</v>
      </c>
      <c r="C110" s="343"/>
      <c r="D110" s="343"/>
      <c r="E110" s="344"/>
      <c r="F110" s="24">
        <v>1904</v>
      </c>
      <c r="G110" s="24">
        <v>0</v>
      </c>
      <c r="H110" s="24">
        <v>0</v>
      </c>
      <c r="I110" s="24">
        <v>0</v>
      </c>
      <c r="J110" s="24">
        <v>0</v>
      </c>
    </row>
    <row r="111" spans="2:10" ht="51.75" customHeight="1" x14ac:dyDescent="0.25">
      <c r="B111" s="363" t="s">
        <v>370</v>
      </c>
      <c r="C111" s="364"/>
      <c r="D111" s="364"/>
      <c r="E111" s="365"/>
      <c r="F111" s="23">
        <v>0</v>
      </c>
      <c r="G111" s="23">
        <v>4503.2</v>
      </c>
      <c r="H111" s="23">
        <v>0</v>
      </c>
      <c r="I111" s="172">
        <v>0</v>
      </c>
      <c r="J111" s="172">
        <v>0</v>
      </c>
    </row>
    <row r="112" spans="2:10" ht="51.75" customHeight="1" x14ac:dyDescent="0.25">
      <c r="B112" s="357" t="s">
        <v>206</v>
      </c>
      <c r="C112" s="358"/>
      <c r="D112" s="358"/>
      <c r="E112" s="359"/>
      <c r="F112" s="17">
        <v>0</v>
      </c>
      <c r="G112" s="17">
        <v>4503.2</v>
      </c>
      <c r="H112" s="17">
        <v>0</v>
      </c>
      <c r="I112" s="42">
        <v>0</v>
      </c>
      <c r="J112" s="42">
        <v>0</v>
      </c>
    </row>
    <row r="113" spans="2:10" ht="51.75" customHeight="1" x14ac:dyDescent="0.25">
      <c r="B113" s="354" t="s">
        <v>205</v>
      </c>
      <c r="C113" s="355"/>
      <c r="D113" s="355"/>
      <c r="E113" s="356"/>
      <c r="F113" s="18">
        <v>0</v>
      </c>
      <c r="G113" s="18">
        <v>4503.2</v>
      </c>
      <c r="H113" s="18">
        <v>0</v>
      </c>
      <c r="I113" s="27">
        <v>0</v>
      </c>
      <c r="J113" s="27">
        <v>0</v>
      </c>
    </row>
    <row r="114" spans="2:10" ht="51.75" customHeight="1" x14ac:dyDescent="0.25">
      <c r="B114" s="354" t="s">
        <v>390</v>
      </c>
      <c r="C114" s="355"/>
      <c r="D114" s="355"/>
      <c r="E114" s="356"/>
      <c r="F114" s="18">
        <v>0</v>
      </c>
      <c r="G114" s="18">
        <v>4623</v>
      </c>
      <c r="H114" s="18">
        <v>0</v>
      </c>
      <c r="I114" s="18">
        <v>0</v>
      </c>
      <c r="J114" s="18">
        <v>0</v>
      </c>
    </row>
    <row r="115" spans="2:10" ht="51.75" customHeight="1" x14ac:dyDescent="0.25">
      <c r="B115" s="345" t="s">
        <v>82</v>
      </c>
      <c r="C115" s="346"/>
      <c r="D115" s="346"/>
      <c r="E115" s="347"/>
      <c r="F115" s="19">
        <v>0</v>
      </c>
      <c r="G115" s="95">
        <v>4503.2</v>
      </c>
      <c r="H115" s="19">
        <v>0</v>
      </c>
      <c r="I115" s="43">
        <v>0</v>
      </c>
      <c r="J115" s="43">
        <v>0</v>
      </c>
    </row>
    <row r="116" spans="2:10" ht="51.75" customHeight="1" x14ac:dyDescent="0.25">
      <c r="B116" s="348" t="s">
        <v>70</v>
      </c>
      <c r="C116" s="349"/>
      <c r="D116" s="349"/>
      <c r="E116" s="350"/>
      <c r="F116" s="19">
        <v>0</v>
      </c>
      <c r="G116" s="95">
        <v>4503.2</v>
      </c>
      <c r="H116" s="19">
        <v>0</v>
      </c>
      <c r="I116" s="43">
        <v>0</v>
      </c>
      <c r="J116" s="43">
        <v>0</v>
      </c>
    </row>
    <row r="117" spans="2:10" ht="51.75" customHeight="1" x14ac:dyDescent="0.25">
      <c r="B117" s="342" t="s">
        <v>371</v>
      </c>
      <c r="C117" s="343"/>
      <c r="D117" s="343"/>
      <c r="E117" s="344"/>
      <c r="F117" s="24">
        <v>0</v>
      </c>
      <c r="G117" s="95">
        <v>4503.2</v>
      </c>
      <c r="H117" s="24">
        <v>0</v>
      </c>
      <c r="I117" s="44">
        <v>0</v>
      </c>
      <c r="J117" s="44">
        <v>0</v>
      </c>
    </row>
    <row r="118" spans="2:10" ht="51.75" customHeight="1" x14ac:dyDescent="0.25">
      <c r="B118" s="351" t="s">
        <v>443</v>
      </c>
      <c r="C118" s="352"/>
      <c r="D118" s="352"/>
      <c r="E118" s="353"/>
      <c r="F118" s="16">
        <v>0</v>
      </c>
      <c r="G118" s="16">
        <v>0</v>
      </c>
      <c r="H118" s="16">
        <v>1500</v>
      </c>
      <c r="I118" s="16">
        <v>1500</v>
      </c>
      <c r="J118" s="16">
        <v>1500</v>
      </c>
    </row>
    <row r="119" spans="2:10" ht="51.75" customHeight="1" x14ac:dyDescent="0.25">
      <c r="B119" s="357" t="s">
        <v>206</v>
      </c>
      <c r="C119" s="358"/>
      <c r="D119" s="358"/>
      <c r="E119" s="359"/>
      <c r="F119" s="17">
        <v>0</v>
      </c>
      <c r="G119" s="17">
        <v>0</v>
      </c>
      <c r="H119" s="17">
        <v>1500</v>
      </c>
      <c r="I119" s="17">
        <v>1500</v>
      </c>
      <c r="J119" s="17">
        <v>1500</v>
      </c>
    </row>
    <row r="120" spans="2:10" ht="51.75" customHeight="1" x14ac:dyDescent="0.25">
      <c r="B120" s="354" t="s">
        <v>95</v>
      </c>
      <c r="C120" s="355"/>
      <c r="D120" s="355"/>
      <c r="E120" s="356"/>
      <c r="F120" s="18">
        <v>0</v>
      </c>
      <c r="G120" s="18">
        <v>0</v>
      </c>
      <c r="H120" s="18">
        <v>1500</v>
      </c>
      <c r="I120" s="18">
        <v>1500</v>
      </c>
      <c r="J120" s="18">
        <v>1500</v>
      </c>
    </row>
    <row r="121" spans="2:10" ht="51.75" customHeight="1" x14ac:dyDescent="0.25">
      <c r="B121" s="354" t="s">
        <v>388</v>
      </c>
      <c r="C121" s="355"/>
      <c r="D121" s="355"/>
      <c r="E121" s="356"/>
      <c r="F121" s="18">
        <v>0</v>
      </c>
      <c r="G121" s="18">
        <v>0</v>
      </c>
      <c r="H121" s="18">
        <v>1500</v>
      </c>
      <c r="I121" s="18">
        <v>1500</v>
      </c>
      <c r="J121" s="18">
        <v>1500</v>
      </c>
    </row>
    <row r="122" spans="2:10" ht="51.75" customHeight="1" x14ac:dyDescent="0.25">
      <c r="B122" s="345" t="s">
        <v>82</v>
      </c>
      <c r="C122" s="346"/>
      <c r="D122" s="346"/>
      <c r="E122" s="347"/>
      <c r="F122" s="19">
        <v>0</v>
      </c>
      <c r="G122" s="19">
        <v>0</v>
      </c>
      <c r="H122" s="19">
        <v>1500</v>
      </c>
      <c r="I122" s="19">
        <v>1500</v>
      </c>
      <c r="J122" s="19">
        <v>1500</v>
      </c>
    </row>
    <row r="123" spans="2:10" ht="51.75" customHeight="1" x14ac:dyDescent="0.25">
      <c r="B123" s="348" t="s">
        <v>67</v>
      </c>
      <c r="C123" s="349"/>
      <c r="D123" s="349"/>
      <c r="E123" s="350"/>
      <c r="F123" s="19">
        <v>0</v>
      </c>
      <c r="G123" s="19">
        <v>0</v>
      </c>
      <c r="H123" s="19">
        <v>1500</v>
      </c>
      <c r="I123" s="19">
        <v>1500</v>
      </c>
      <c r="J123" s="19">
        <v>1500</v>
      </c>
    </row>
    <row r="124" spans="2:10" ht="51.75" customHeight="1" x14ac:dyDescent="0.25">
      <c r="B124" s="342" t="s">
        <v>207</v>
      </c>
      <c r="C124" s="343"/>
      <c r="D124" s="343"/>
      <c r="E124" s="344"/>
      <c r="F124" s="24">
        <v>0</v>
      </c>
      <c r="G124" s="24">
        <v>0</v>
      </c>
      <c r="H124" s="24">
        <v>1500</v>
      </c>
      <c r="I124" s="24">
        <v>1500</v>
      </c>
      <c r="J124" s="24">
        <v>1500</v>
      </c>
    </row>
    <row r="125" spans="2:10" ht="51.75" customHeight="1" x14ac:dyDescent="0.25">
      <c r="B125" s="366" t="s">
        <v>209</v>
      </c>
      <c r="C125" s="367"/>
      <c r="D125" s="367"/>
      <c r="E125" s="368"/>
      <c r="F125" s="15">
        <v>738059.86</v>
      </c>
      <c r="G125" s="15">
        <v>236379.89</v>
      </c>
      <c r="H125" s="15">
        <f>H126+H133+H140+H152+H161+H186+H203+H215+H233+H240+H252+H263+H277+H299+H306+H314+H321+H328</f>
        <v>164066</v>
      </c>
      <c r="I125" s="15">
        <f>I126+I133+I140+I152+I161+I203+I252+I328</f>
        <v>45066</v>
      </c>
      <c r="J125" s="15">
        <f>J126+J133+J140+J152+J161+J203+J252+J328</f>
        <v>37066</v>
      </c>
    </row>
    <row r="126" spans="2:10" ht="51.75" customHeight="1" x14ac:dyDescent="0.25">
      <c r="B126" s="351" t="s">
        <v>210</v>
      </c>
      <c r="C126" s="352"/>
      <c r="D126" s="352"/>
      <c r="E126" s="353"/>
      <c r="F126" s="16">
        <v>2700</v>
      </c>
      <c r="G126" s="16">
        <v>4050</v>
      </c>
      <c r="H126" s="16">
        <v>2700</v>
      </c>
      <c r="I126" s="16">
        <v>2700</v>
      </c>
      <c r="J126" s="16">
        <v>2700</v>
      </c>
    </row>
    <row r="127" spans="2:10" ht="51.75" customHeight="1" x14ac:dyDescent="0.25">
      <c r="B127" s="357" t="s">
        <v>211</v>
      </c>
      <c r="C127" s="358"/>
      <c r="D127" s="358"/>
      <c r="E127" s="359"/>
      <c r="F127" s="17">
        <v>2700</v>
      </c>
      <c r="G127" s="17">
        <v>4050</v>
      </c>
      <c r="H127" s="17">
        <v>2700</v>
      </c>
      <c r="I127" s="17">
        <v>2700</v>
      </c>
      <c r="J127" s="17">
        <v>2700</v>
      </c>
    </row>
    <row r="128" spans="2:10" ht="51.75" customHeight="1" x14ac:dyDescent="0.25">
      <c r="B128" s="354" t="s">
        <v>212</v>
      </c>
      <c r="C128" s="355"/>
      <c r="D128" s="355"/>
      <c r="E128" s="356"/>
      <c r="F128" s="18">
        <v>2700</v>
      </c>
      <c r="G128" s="18">
        <v>4050</v>
      </c>
      <c r="H128" s="18">
        <v>2700</v>
      </c>
      <c r="I128" s="18">
        <v>2700</v>
      </c>
      <c r="J128" s="18">
        <v>2700</v>
      </c>
    </row>
    <row r="129" spans="2:10" ht="51.75" customHeight="1" x14ac:dyDescent="0.25">
      <c r="B129" s="354" t="s">
        <v>388</v>
      </c>
      <c r="C129" s="355"/>
      <c r="D129" s="355"/>
      <c r="E129" s="356"/>
      <c r="F129" s="18">
        <v>2700</v>
      </c>
      <c r="G129" s="18">
        <v>4050</v>
      </c>
      <c r="H129" s="18">
        <v>2700</v>
      </c>
      <c r="I129" s="18">
        <v>2700</v>
      </c>
      <c r="J129" s="18">
        <v>2700</v>
      </c>
    </row>
    <row r="130" spans="2:10" ht="51.75" customHeight="1" x14ac:dyDescent="0.25">
      <c r="B130" s="393" t="s">
        <v>87</v>
      </c>
      <c r="C130" s="394"/>
      <c r="D130" s="394"/>
      <c r="E130" s="395"/>
      <c r="F130" s="19">
        <v>2700</v>
      </c>
      <c r="G130" s="19">
        <v>4050</v>
      </c>
      <c r="H130" s="19">
        <v>2700</v>
      </c>
      <c r="I130" s="19">
        <v>2700</v>
      </c>
      <c r="J130" s="19">
        <v>2700</v>
      </c>
    </row>
    <row r="131" spans="2:10" ht="51.75" customHeight="1" x14ac:dyDescent="0.25">
      <c r="B131" s="348" t="s">
        <v>213</v>
      </c>
      <c r="C131" s="349"/>
      <c r="D131" s="349"/>
      <c r="E131" s="350"/>
      <c r="F131" s="19">
        <v>2700</v>
      </c>
      <c r="G131" s="19">
        <v>4050</v>
      </c>
      <c r="H131" s="19">
        <v>2700</v>
      </c>
      <c r="I131" s="19">
        <v>2700</v>
      </c>
      <c r="J131" s="19">
        <v>2700</v>
      </c>
    </row>
    <row r="132" spans="2:10" ht="51.75" customHeight="1" x14ac:dyDescent="0.25">
      <c r="B132" s="342" t="s">
        <v>214</v>
      </c>
      <c r="C132" s="343"/>
      <c r="D132" s="343"/>
      <c r="E132" s="344"/>
      <c r="F132" s="24">
        <v>2700</v>
      </c>
      <c r="G132" s="24">
        <v>4050</v>
      </c>
      <c r="H132" s="24">
        <v>2700</v>
      </c>
      <c r="I132" s="24">
        <v>2700</v>
      </c>
      <c r="J132" s="24">
        <v>2700</v>
      </c>
    </row>
    <row r="133" spans="2:10" ht="51.75" customHeight="1" x14ac:dyDescent="0.25">
      <c r="B133" s="351" t="s">
        <v>309</v>
      </c>
      <c r="C133" s="352"/>
      <c r="D133" s="352"/>
      <c r="E133" s="353"/>
      <c r="F133" s="16">
        <v>6150</v>
      </c>
      <c r="G133" s="16">
        <v>5000</v>
      </c>
      <c r="H133" s="16">
        <v>5000</v>
      </c>
      <c r="I133" s="16">
        <v>1000</v>
      </c>
      <c r="J133" s="16">
        <v>0</v>
      </c>
    </row>
    <row r="134" spans="2:10" ht="51.75" customHeight="1" x14ac:dyDescent="0.25">
      <c r="B134" s="357" t="s">
        <v>217</v>
      </c>
      <c r="C134" s="358"/>
      <c r="D134" s="358"/>
      <c r="E134" s="359"/>
      <c r="F134" s="17">
        <v>6150</v>
      </c>
      <c r="G134" s="17">
        <v>5000</v>
      </c>
      <c r="H134" s="17">
        <v>5000</v>
      </c>
      <c r="I134" s="17">
        <v>1000</v>
      </c>
      <c r="J134" s="17">
        <v>0</v>
      </c>
    </row>
    <row r="135" spans="2:10" ht="51.75" customHeight="1" x14ac:dyDescent="0.25">
      <c r="B135" s="354" t="s">
        <v>212</v>
      </c>
      <c r="C135" s="355"/>
      <c r="D135" s="355"/>
      <c r="E135" s="356"/>
      <c r="F135" s="18">
        <v>6150</v>
      </c>
      <c r="G135" s="18">
        <v>5000</v>
      </c>
      <c r="H135" s="18">
        <v>5000</v>
      </c>
      <c r="I135" s="18">
        <v>1000</v>
      </c>
      <c r="J135" s="18">
        <v>0</v>
      </c>
    </row>
    <row r="136" spans="2:10" ht="51.75" customHeight="1" x14ac:dyDescent="0.25">
      <c r="B136" s="354" t="s">
        <v>388</v>
      </c>
      <c r="C136" s="355"/>
      <c r="D136" s="355"/>
      <c r="E136" s="356"/>
      <c r="F136" s="18">
        <v>6150</v>
      </c>
      <c r="G136" s="18">
        <v>5000</v>
      </c>
      <c r="H136" s="18">
        <v>5000</v>
      </c>
      <c r="I136" s="18">
        <v>1000</v>
      </c>
      <c r="J136" s="18">
        <v>0</v>
      </c>
    </row>
    <row r="137" spans="2:10" ht="51.75" customHeight="1" x14ac:dyDescent="0.25">
      <c r="B137" s="345" t="s">
        <v>82</v>
      </c>
      <c r="C137" s="346"/>
      <c r="D137" s="346"/>
      <c r="E137" s="347"/>
      <c r="F137" s="19">
        <v>6150</v>
      </c>
      <c r="G137" s="24">
        <v>5000</v>
      </c>
      <c r="H137" s="24">
        <v>5000</v>
      </c>
      <c r="I137" s="19">
        <v>1000</v>
      </c>
      <c r="J137" s="19">
        <v>0</v>
      </c>
    </row>
    <row r="138" spans="2:10" ht="51.75" customHeight="1" x14ac:dyDescent="0.25">
      <c r="B138" s="348" t="s">
        <v>65</v>
      </c>
      <c r="C138" s="349"/>
      <c r="D138" s="349"/>
      <c r="E138" s="350"/>
      <c r="F138" s="19">
        <v>6150</v>
      </c>
      <c r="G138" s="24">
        <v>5000</v>
      </c>
      <c r="H138" s="24">
        <v>5000</v>
      </c>
      <c r="I138" s="19">
        <v>1000</v>
      </c>
      <c r="J138" s="19">
        <v>0</v>
      </c>
    </row>
    <row r="139" spans="2:10" ht="51.75" customHeight="1" x14ac:dyDescent="0.25">
      <c r="B139" s="342" t="s">
        <v>204</v>
      </c>
      <c r="C139" s="343"/>
      <c r="D139" s="343"/>
      <c r="E139" s="344"/>
      <c r="F139" s="24">
        <v>6150</v>
      </c>
      <c r="G139" s="24">
        <v>5000</v>
      </c>
      <c r="H139" s="24">
        <v>5000</v>
      </c>
      <c r="I139" s="24">
        <v>1000</v>
      </c>
      <c r="J139" s="24">
        <v>0</v>
      </c>
    </row>
    <row r="140" spans="2:10" ht="51.75" customHeight="1" x14ac:dyDescent="0.25">
      <c r="B140" s="351" t="s">
        <v>283</v>
      </c>
      <c r="C140" s="352"/>
      <c r="D140" s="352"/>
      <c r="E140" s="353"/>
      <c r="F140" s="16">
        <v>0</v>
      </c>
      <c r="G140" s="16">
        <v>700</v>
      </c>
      <c r="H140" s="16">
        <v>700</v>
      </c>
      <c r="I140" s="16">
        <v>700</v>
      </c>
      <c r="J140" s="16">
        <v>700</v>
      </c>
    </row>
    <row r="141" spans="2:10" ht="51.75" customHeight="1" x14ac:dyDescent="0.25">
      <c r="B141" s="396" t="s">
        <v>203</v>
      </c>
      <c r="C141" s="397"/>
      <c r="D141" s="397"/>
      <c r="E141" s="398"/>
      <c r="F141" s="17">
        <v>0</v>
      </c>
      <c r="G141" s="17">
        <v>700</v>
      </c>
      <c r="H141" s="17">
        <v>700</v>
      </c>
      <c r="I141" s="17">
        <v>700</v>
      </c>
      <c r="J141" s="17">
        <v>700</v>
      </c>
    </row>
    <row r="142" spans="2:10" ht="51.75" customHeight="1" x14ac:dyDescent="0.25">
      <c r="B142" s="354" t="s">
        <v>212</v>
      </c>
      <c r="C142" s="355"/>
      <c r="D142" s="355"/>
      <c r="E142" s="356"/>
      <c r="F142" s="18">
        <v>0</v>
      </c>
      <c r="G142" s="18">
        <v>400</v>
      </c>
      <c r="H142" s="18">
        <v>400</v>
      </c>
      <c r="I142" s="18">
        <v>400</v>
      </c>
      <c r="J142" s="18">
        <v>400</v>
      </c>
    </row>
    <row r="143" spans="2:10" ht="51.75" customHeight="1" x14ac:dyDescent="0.25">
      <c r="B143" s="354" t="s">
        <v>388</v>
      </c>
      <c r="C143" s="355"/>
      <c r="D143" s="355"/>
      <c r="E143" s="356"/>
      <c r="F143" s="18">
        <v>0</v>
      </c>
      <c r="G143" s="18">
        <v>400</v>
      </c>
      <c r="H143" s="18">
        <v>400</v>
      </c>
      <c r="I143" s="18">
        <v>400</v>
      </c>
      <c r="J143" s="18">
        <v>400</v>
      </c>
    </row>
    <row r="144" spans="2:10" ht="51.75" customHeight="1" x14ac:dyDescent="0.25">
      <c r="B144" s="345" t="s">
        <v>80</v>
      </c>
      <c r="C144" s="346"/>
      <c r="D144" s="346"/>
      <c r="E144" s="347"/>
      <c r="F144" s="19">
        <v>0</v>
      </c>
      <c r="G144" s="19">
        <v>400</v>
      </c>
      <c r="H144" s="19">
        <v>400</v>
      </c>
      <c r="I144" s="19">
        <v>400</v>
      </c>
      <c r="J144" s="19">
        <v>400</v>
      </c>
    </row>
    <row r="145" spans="2:10" ht="51.75" customHeight="1" x14ac:dyDescent="0.25">
      <c r="B145" s="348" t="s">
        <v>72</v>
      </c>
      <c r="C145" s="349"/>
      <c r="D145" s="349"/>
      <c r="E145" s="350"/>
      <c r="F145" s="24">
        <v>0</v>
      </c>
      <c r="G145" s="24">
        <v>400</v>
      </c>
      <c r="H145" s="24">
        <v>400</v>
      </c>
      <c r="I145" s="24">
        <v>400</v>
      </c>
      <c r="J145" s="24">
        <v>400</v>
      </c>
    </row>
    <row r="146" spans="2:10" ht="51.75" customHeight="1" x14ac:dyDescent="0.25">
      <c r="B146" s="342" t="s">
        <v>215</v>
      </c>
      <c r="C146" s="343"/>
      <c r="D146" s="343"/>
      <c r="E146" s="344"/>
      <c r="F146" s="24">
        <v>0</v>
      </c>
      <c r="G146" s="24">
        <v>400</v>
      </c>
      <c r="H146" s="24">
        <v>400</v>
      </c>
      <c r="I146" s="24">
        <v>400</v>
      </c>
      <c r="J146" s="24">
        <v>400</v>
      </c>
    </row>
    <row r="147" spans="2:10" ht="51.75" customHeight="1" x14ac:dyDescent="0.25">
      <c r="B147" s="354" t="s">
        <v>216</v>
      </c>
      <c r="C147" s="355"/>
      <c r="D147" s="355"/>
      <c r="E147" s="356"/>
      <c r="F147" s="18">
        <v>0</v>
      </c>
      <c r="G147" s="18">
        <v>300</v>
      </c>
      <c r="H147" s="18">
        <v>300</v>
      </c>
      <c r="I147" s="18">
        <v>300</v>
      </c>
      <c r="J147" s="18">
        <v>300</v>
      </c>
    </row>
    <row r="148" spans="2:10" ht="51.75" customHeight="1" x14ac:dyDescent="0.25">
      <c r="B148" s="354" t="s">
        <v>391</v>
      </c>
      <c r="C148" s="355"/>
      <c r="D148" s="355"/>
      <c r="E148" s="356"/>
      <c r="F148" s="18">
        <v>0</v>
      </c>
      <c r="G148" s="18">
        <v>300</v>
      </c>
      <c r="H148" s="18">
        <v>300</v>
      </c>
      <c r="I148" s="18">
        <v>300</v>
      </c>
      <c r="J148" s="18">
        <v>300</v>
      </c>
    </row>
    <row r="149" spans="2:10" ht="51.75" customHeight="1" x14ac:dyDescent="0.25">
      <c r="B149" s="393" t="s">
        <v>80</v>
      </c>
      <c r="C149" s="394"/>
      <c r="D149" s="394"/>
      <c r="E149" s="395"/>
      <c r="F149" s="19">
        <v>0</v>
      </c>
      <c r="G149" s="19">
        <v>300</v>
      </c>
      <c r="H149" s="19">
        <v>300</v>
      </c>
      <c r="I149" s="19">
        <v>300</v>
      </c>
      <c r="J149" s="19">
        <v>300</v>
      </c>
    </row>
    <row r="150" spans="2:10" ht="51.75" customHeight="1" x14ac:dyDescent="0.25">
      <c r="B150" s="348" t="s">
        <v>72</v>
      </c>
      <c r="C150" s="349"/>
      <c r="D150" s="349"/>
      <c r="E150" s="350"/>
      <c r="F150" s="24">
        <v>0</v>
      </c>
      <c r="G150" s="24">
        <v>300</v>
      </c>
      <c r="H150" s="24">
        <v>300</v>
      </c>
      <c r="I150" s="24">
        <v>300</v>
      </c>
      <c r="J150" s="24">
        <v>300</v>
      </c>
    </row>
    <row r="151" spans="2:10" ht="51.75" customHeight="1" x14ac:dyDescent="0.25">
      <c r="B151" s="342" t="s">
        <v>215</v>
      </c>
      <c r="C151" s="343"/>
      <c r="D151" s="343"/>
      <c r="E151" s="344"/>
      <c r="F151" s="24">
        <v>0</v>
      </c>
      <c r="G151" s="24">
        <v>300</v>
      </c>
      <c r="H151" s="24">
        <v>300</v>
      </c>
      <c r="I151" s="24">
        <v>300</v>
      </c>
      <c r="J151" s="24">
        <v>300</v>
      </c>
    </row>
    <row r="152" spans="2:10" ht="51.75" customHeight="1" x14ac:dyDescent="0.25">
      <c r="B152" s="351" t="s">
        <v>284</v>
      </c>
      <c r="C152" s="352"/>
      <c r="D152" s="352"/>
      <c r="E152" s="353"/>
      <c r="F152" s="16">
        <v>36588.03</v>
      </c>
      <c r="G152" s="16">
        <v>15000</v>
      </c>
      <c r="H152" s="16">
        <v>10000</v>
      </c>
      <c r="I152" s="16">
        <v>10000</v>
      </c>
      <c r="J152" s="16">
        <v>10000</v>
      </c>
    </row>
    <row r="153" spans="2:10" ht="51.75" customHeight="1" x14ac:dyDescent="0.25">
      <c r="B153" s="357" t="s">
        <v>217</v>
      </c>
      <c r="C153" s="358"/>
      <c r="D153" s="358"/>
      <c r="E153" s="359"/>
      <c r="F153" s="17">
        <v>36588.03</v>
      </c>
      <c r="G153" s="17">
        <v>15000</v>
      </c>
      <c r="H153" s="17">
        <v>10000</v>
      </c>
      <c r="I153" s="17">
        <v>10000</v>
      </c>
      <c r="J153" s="17">
        <v>10000</v>
      </c>
    </row>
    <row r="154" spans="2:10" ht="51.75" customHeight="1" x14ac:dyDescent="0.25">
      <c r="B154" s="354" t="s">
        <v>212</v>
      </c>
      <c r="C154" s="355"/>
      <c r="D154" s="355"/>
      <c r="E154" s="356"/>
      <c r="F154" s="18">
        <v>36588.03</v>
      </c>
      <c r="G154" s="18">
        <v>15000</v>
      </c>
      <c r="H154" s="18">
        <v>10000</v>
      </c>
      <c r="I154" s="18">
        <v>10000</v>
      </c>
      <c r="J154" s="18">
        <v>10000</v>
      </c>
    </row>
    <row r="155" spans="2:10" ht="51.75" customHeight="1" x14ac:dyDescent="0.25">
      <c r="B155" s="354" t="s">
        <v>388</v>
      </c>
      <c r="C155" s="355"/>
      <c r="D155" s="355"/>
      <c r="E155" s="356"/>
      <c r="F155" s="18">
        <v>36588.03</v>
      </c>
      <c r="G155" s="18">
        <v>15000</v>
      </c>
      <c r="H155" s="18">
        <v>10000</v>
      </c>
      <c r="I155" s="18">
        <v>10000</v>
      </c>
      <c r="J155" s="18">
        <v>10000</v>
      </c>
    </row>
    <row r="156" spans="2:10" ht="51.75" customHeight="1" x14ac:dyDescent="0.25">
      <c r="B156" s="345" t="s">
        <v>80</v>
      </c>
      <c r="C156" s="346"/>
      <c r="D156" s="346"/>
      <c r="E156" s="347"/>
      <c r="F156" s="19">
        <v>36588.03</v>
      </c>
      <c r="G156" s="24">
        <v>15000</v>
      </c>
      <c r="H156" s="19">
        <v>10000</v>
      </c>
      <c r="I156" s="19">
        <v>10000</v>
      </c>
      <c r="J156" s="19">
        <v>10000</v>
      </c>
    </row>
    <row r="157" spans="2:10" ht="51.75" customHeight="1" x14ac:dyDescent="0.25">
      <c r="B157" s="348" t="s">
        <v>73</v>
      </c>
      <c r="C157" s="349"/>
      <c r="D157" s="349"/>
      <c r="E157" s="350"/>
      <c r="F157" s="19">
        <v>36588.03</v>
      </c>
      <c r="G157" s="24">
        <v>15000</v>
      </c>
      <c r="H157" s="19">
        <v>10000</v>
      </c>
      <c r="I157" s="19">
        <v>10000</v>
      </c>
      <c r="J157" s="19">
        <v>10000</v>
      </c>
    </row>
    <row r="158" spans="2:10" ht="51.75" customHeight="1" x14ac:dyDescent="0.25">
      <c r="B158" s="342" t="s">
        <v>218</v>
      </c>
      <c r="C158" s="343"/>
      <c r="D158" s="343"/>
      <c r="E158" s="344"/>
      <c r="F158" s="24">
        <v>36588.03</v>
      </c>
      <c r="G158" s="24">
        <v>15000</v>
      </c>
      <c r="H158" s="24">
        <v>10000</v>
      </c>
      <c r="I158" s="24">
        <v>10000</v>
      </c>
      <c r="J158" s="24">
        <v>10000</v>
      </c>
    </row>
    <row r="159" spans="2:10" ht="51.75" customHeight="1" x14ac:dyDescent="0.25">
      <c r="B159" s="348" t="s">
        <v>142</v>
      </c>
      <c r="C159" s="349"/>
      <c r="D159" s="349"/>
      <c r="E159" s="350"/>
      <c r="F159" s="24">
        <v>0</v>
      </c>
      <c r="G159" s="24">
        <v>0</v>
      </c>
      <c r="H159" s="24">
        <v>0</v>
      </c>
      <c r="I159" s="24">
        <v>0</v>
      </c>
      <c r="J159" s="24">
        <v>0</v>
      </c>
    </row>
    <row r="160" spans="2:10" ht="51.75" customHeight="1" x14ac:dyDescent="0.25">
      <c r="B160" s="342" t="s">
        <v>219</v>
      </c>
      <c r="C160" s="343"/>
      <c r="D160" s="343"/>
      <c r="E160" s="344"/>
      <c r="F160" s="24">
        <v>0</v>
      </c>
      <c r="G160" s="24">
        <v>0</v>
      </c>
      <c r="H160" s="24">
        <v>0</v>
      </c>
      <c r="I160" s="24">
        <v>0</v>
      </c>
      <c r="J160" s="24">
        <v>0</v>
      </c>
    </row>
    <row r="161" spans="2:10" ht="51.75" customHeight="1" x14ac:dyDescent="0.25">
      <c r="B161" s="351" t="s">
        <v>310</v>
      </c>
      <c r="C161" s="352"/>
      <c r="D161" s="352"/>
      <c r="E161" s="353"/>
      <c r="F161" s="16">
        <v>253714.62</v>
      </c>
      <c r="G161" s="16">
        <v>42833.33</v>
      </c>
      <c r="H161" s="16">
        <f t="shared" ref="H161:J163" si="2">H162</f>
        <v>15666</v>
      </c>
      <c r="I161" s="16">
        <f t="shared" si="2"/>
        <v>15666</v>
      </c>
      <c r="J161" s="16">
        <f t="shared" si="2"/>
        <v>15666</v>
      </c>
    </row>
    <row r="162" spans="2:10" ht="51.75" customHeight="1" x14ac:dyDescent="0.25">
      <c r="B162" s="357" t="s">
        <v>220</v>
      </c>
      <c r="C162" s="358"/>
      <c r="D162" s="358"/>
      <c r="E162" s="359"/>
      <c r="F162" s="17">
        <v>253714.62</v>
      </c>
      <c r="G162" s="17">
        <v>42833.33</v>
      </c>
      <c r="H162" s="17">
        <f t="shared" si="2"/>
        <v>15666</v>
      </c>
      <c r="I162" s="17">
        <f t="shared" si="2"/>
        <v>15666</v>
      </c>
      <c r="J162" s="17">
        <f t="shared" si="2"/>
        <v>15666</v>
      </c>
    </row>
    <row r="163" spans="2:10" ht="51.75" customHeight="1" x14ac:dyDescent="0.25">
      <c r="B163" s="354" t="s">
        <v>95</v>
      </c>
      <c r="C163" s="355"/>
      <c r="D163" s="355"/>
      <c r="E163" s="356"/>
      <c r="F163" s="18">
        <v>0</v>
      </c>
      <c r="G163" s="18">
        <v>22833.33</v>
      </c>
      <c r="H163" s="18">
        <f t="shared" si="2"/>
        <v>15666</v>
      </c>
      <c r="I163" s="18">
        <f t="shared" si="2"/>
        <v>15666</v>
      </c>
      <c r="J163" s="18">
        <f t="shared" si="2"/>
        <v>15666</v>
      </c>
    </row>
    <row r="164" spans="2:10" ht="51.75" customHeight="1" x14ac:dyDescent="0.25">
      <c r="B164" s="354" t="s">
        <v>388</v>
      </c>
      <c r="C164" s="355"/>
      <c r="D164" s="355"/>
      <c r="E164" s="356"/>
      <c r="F164" s="18">
        <v>0</v>
      </c>
      <c r="G164" s="18">
        <v>22833.33</v>
      </c>
      <c r="H164" s="18">
        <f>H168</f>
        <v>15666</v>
      </c>
      <c r="I164" s="18">
        <f>I168</f>
        <v>15666</v>
      </c>
      <c r="J164" s="18">
        <f>J168</f>
        <v>15666</v>
      </c>
    </row>
    <row r="165" spans="2:10" ht="51.75" customHeight="1" x14ac:dyDescent="0.25">
      <c r="B165" s="345" t="s">
        <v>82</v>
      </c>
      <c r="C165" s="346"/>
      <c r="D165" s="346"/>
      <c r="E165" s="347"/>
      <c r="F165" s="19">
        <v>0</v>
      </c>
      <c r="G165" s="19">
        <v>15000</v>
      </c>
      <c r="H165" s="19">
        <v>0</v>
      </c>
      <c r="I165" s="19">
        <v>0</v>
      </c>
      <c r="J165" s="19">
        <v>0</v>
      </c>
    </row>
    <row r="166" spans="2:10" ht="51.75" customHeight="1" x14ac:dyDescent="0.25">
      <c r="B166" s="348" t="s">
        <v>70</v>
      </c>
      <c r="C166" s="349"/>
      <c r="D166" s="349"/>
      <c r="E166" s="350"/>
      <c r="F166" s="24">
        <v>0</v>
      </c>
      <c r="G166" s="24">
        <v>15000</v>
      </c>
      <c r="H166" s="24">
        <v>0</v>
      </c>
      <c r="I166" s="24">
        <v>0</v>
      </c>
      <c r="J166" s="24">
        <v>0</v>
      </c>
    </row>
    <row r="167" spans="2:10" ht="51.75" customHeight="1" x14ac:dyDescent="0.25">
      <c r="B167" s="342" t="s">
        <v>221</v>
      </c>
      <c r="C167" s="343"/>
      <c r="D167" s="343"/>
      <c r="E167" s="344"/>
      <c r="F167" s="24">
        <v>0</v>
      </c>
      <c r="G167" s="24">
        <v>15000</v>
      </c>
      <c r="H167" s="24">
        <v>0</v>
      </c>
      <c r="I167" s="24">
        <v>0</v>
      </c>
      <c r="J167" s="24">
        <v>0</v>
      </c>
    </row>
    <row r="168" spans="2:10" ht="51.75" customHeight="1" x14ac:dyDescent="0.25">
      <c r="B168" s="345" t="s">
        <v>196</v>
      </c>
      <c r="C168" s="346"/>
      <c r="D168" s="346"/>
      <c r="E168" s="347"/>
      <c r="F168" s="19">
        <v>0</v>
      </c>
      <c r="G168" s="95">
        <v>7833.33</v>
      </c>
      <c r="H168" s="43">
        <v>15666</v>
      </c>
      <c r="I168" s="43">
        <v>15666</v>
      </c>
      <c r="J168" s="43">
        <v>15666</v>
      </c>
    </row>
    <row r="169" spans="2:10" ht="51.75" customHeight="1" x14ac:dyDescent="0.25">
      <c r="B169" s="345" t="s">
        <v>78</v>
      </c>
      <c r="C169" s="346"/>
      <c r="D169" s="346"/>
      <c r="E169" s="347"/>
      <c r="F169" s="19">
        <v>0</v>
      </c>
      <c r="G169" s="24">
        <v>7833.33</v>
      </c>
      <c r="H169" s="43">
        <v>15666</v>
      </c>
      <c r="I169" s="43">
        <v>15666</v>
      </c>
      <c r="J169" s="43">
        <v>15666</v>
      </c>
    </row>
    <row r="170" spans="2:10" ht="51.75" customHeight="1" x14ac:dyDescent="0.25">
      <c r="B170" s="345" t="s">
        <v>311</v>
      </c>
      <c r="C170" s="346"/>
      <c r="D170" s="346"/>
      <c r="E170" s="347"/>
      <c r="F170" s="24">
        <v>0</v>
      </c>
      <c r="G170" s="24">
        <v>7833.33</v>
      </c>
      <c r="H170" s="43">
        <v>15666</v>
      </c>
      <c r="I170" s="43">
        <v>15666</v>
      </c>
      <c r="J170" s="43">
        <v>15666</v>
      </c>
    </row>
    <row r="171" spans="2:10" ht="51.75" customHeight="1" x14ac:dyDescent="0.25">
      <c r="B171" s="342" t="s">
        <v>341</v>
      </c>
      <c r="C171" s="343"/>
      <c r="D171" s="343"/>
      <c r="E171" s="344"/>
      <c r="F171" s="24">
        <v>0</v>
      </c>
      <c r="G171" s="24">
        <v>7833.33</v>
      </c>
      <c r="H171" s="43">
        <v>15666</v>
      </c>
      <c r="I171" s="43">
        <v>15666</v>
      </c>
      <c r="J171" s="43">
        <v>15666</v>
      </c>
    </row>
    <row r="172" spans="2:10" ht="51.75" customHeight="1" x14ac:dyDescent="0.25">
      <c r="B172" s="354" t="s">
        <v>205</v>
      </c>
      <c r="C172" s="355"/>
      <c r="D172" s="355"/>
      <c r="E172" s="356"/>
      <c r="F172" s="18">
        <v>0</v>
      </c>
      <c r="G172" s="18">
        <v>20000</v>
      </c>
      <c r="H172" s="18">
        <v>0</v>
      </c>
      <c r="I172" s="18">
        <v>0</v>
      </c>
      <c r="J172" s="18">
        <v>0</v>
      </c>
    </row>
    <row r="173" spans="2:10" ht="51.75" customHeight="1" x14ac:dyDescent="0.25">
      <c r="B173" s="354" t="s">
        <v>389</v>
      </c>
      <c r="C173" s="355"/>
      <c r="D173" s="355"/>
      <c r="E173" s="356"/>
      <c r="F173" s="18">
        <v>0</v>
      </c>
      <c r="G173" s="18">
        <v>20000</v>
      </c>
      <c r="H173" s="18">
        <v>0</v>
      </c>
      <c r="I173" s="18">
        <v>0</v>
      </c>
      <c r="J173" s="18">
        <v>0</v>
      </c>
    </row>
    <row r="174" spans="2:10" ht="51.75" customHeight="1" x14ac:dyDescent="0.25">
      <c r="B174" s="345" t="s">
        <v>82</v>
      </c>
      <c r="C174" s="346"/>
      <c r="D174" s="346"/>
      <c r="E174" s="347"/>
      <c r="F174" s="24">
        <v>0</v>
      </c>
      <c r="G174" s="24">
        <v>20000</v>
      </c>
      <c r="H174" s="24">
        <v>0</v>
      </c>
      <c r="I174" s="24">
        <v>0</v>
      </c>
      <c r="J174" s="24">
        <v>0</v>
      </c>
    </row>
    <row r="175" spans="2:10" ht="51.75" customHeight="1" x14ac:dyDescent="0.25">
      <c r="B175" s="348" t="s">
        <v>194</v>
      </c>
      <c r="C175" s="349"/>
      <c r="D175" s="349"/>
      <c r="E175" s="350"/>
      <c r="F175" s="24">
        <v>0</v>
      </c>
      <c r="G175" s="24">
        <v>20000</v>
      </c>
      <c r="H175" s="24">
        <v>0</v>
      </c>
      <c r="I175" s="24">
        <v>0</v>
      </c>
      <c r="J175" s="24">
        <v>0</v>
      </c>
    </row>
    <row r="176" spans="2:10" ht="51.75" customHeight="1" x14ac:dyDescent="0.25">
      <c r="B176" s="342" t="s">
        <v>221</v>
      </c>
      <c r="C176" s="343"/>
      <c r="D176" s="343"/>
      <c r="E176" s="344"/>
      <c r="F176" s="24">
        <v>0</v>
      </c>
      <c r="G176" s="24">
        <v>20000</v>
      </c>
      <c r="H176" s="24">
        <v>0</v>
      </c>
      <c r="I176" s="24">
        <v>0</v>
      </c>
      <c r="J176" s="24">
        <v>0</v>
      </c>
    </row>
    <row r="177" spans="2:10" ht="51.75" customHeight="1" x14ac:dyDescent="0.25">
      <c r="B177" s="354" t="s">
        <v>223</v>
      </c>
      <c r="C177" s="355"/>
      <c r="D177" s="355"/>
      <c r="E177" s="356"/>
      <c r="F177" s="18">
        <v>253714.62</v>
      </c>
      <c r="G177" s="18">
        <v>0</v>
      </c>
      <c r="H177" s="27">
        <v>0</v>
      </c>
      <c r="I177" s="27">
        <v>0</v>
      </c>
      <c r="J177" s="27">
        <v>0</v>
      </c>
    </row>
    <row r="178" spans="2:10" ht="51.75" customHeight="1" x14ac:dyDescent="0.25">
      <c r="B178" s="354" t="s">
        <v>403</v>
      </c>
      <c r="C178" s="355"/>
      <c r="D178" s="355"/>
      <c r="E178" s="356"/>
      <c r="F178" s="18">
        <v>253714.62</v>
      </c>
      <c r="G178" s="18">
        <v>0</v>
      </c>
      <c r="H178" s="27">
        <v>0</v>
      </c>
      <c r="I178" s="27">
        <v>0</v>
      </c>
      <c r="J178" s="27">
        <v>0</v>
      </c>
    </row>
    <row r="179" spans="2:10" ht="51.75" customHeight="1" x14ac:dyDescent="0.25">
      <c r="B179" s="345" t="s">
        <v>82</v>
      </c>
      <c r="C179" s="346"/>
      <c r="D179" s="346"/>
      <c r="E179" s="347"/>
      <c r="F179" s="19">
        <v>253714.62</v>
      </c>
      <c r="G179" s="19">
        <v>0</v>
      </c>
      <c r="H179" s="43">
        <v>0</v>
      </c>
      <c r="I179" s="43">
        <v>0</v>
      </c>
      <c r="J179" s="43">
        <v>0</v>
      </c>
    </row>
    <row r="180" spans="2:10" ht="51.75" customHeight="1" x14ac:dyDescent="0.25">
      <c r="B180" s="348" t="s">
        <v>194</v>
      </c>
      <c r="C180" s="349"/>
      <c r="D180" s="349"/>
      <c r="E180" s="350"/>
      <c r="F180" s="24">
        <v>175714.62</v>
      </c>
      <c r="G180" s="24">
        <v>0</v>
      </c>
      <c r="H180" s="43">
        <v>0</v>
      </c>
      <c r="I180" s="43">
        <v>0</v>
      </c>
      <c r="J180" s="43">
        <v>0</v>
      </c>
    </row>
    <row r="181" spans="2:10" ht="51.75" customHeight="1" x14ac:dyDescent="0.25">
      <c r="B181" s="342" t="s">
        <v>221</v>
      </c>
      <c r="C181" s="343"/>
      <c r="D181" s="343"/>
      <c r="E181" s="344"/>
      <c r="F181" s="24">
        <v>175714.62</v>
      </c>
      <c r="G181" s="24">
        <v>0</v>
      </c>
      <c r="H181" s="44">
        <v>0</v>
      </c>
      <c r="I181" s="44">
        <v>0</v>
      </c>
      <c r="J181" s="44">
        <v>0</v>
      </c>
    </row>
    <row r="182" spans="2:10" ht="51.75" customHeight="1" x14ac:dyDescent="0.25">
      <c r="B182" s="345" t="s">
        <v>196</v>
      </c>
      <c r="C182" s="346"/>
      <c r="D182" s="346"/>
      <c r="E182" s="347"/>
      <c r="F182" s="19">
        <v>78000</v>
      </c>
      <c r="G182" s="19">
        <v>0</v>
      </c>
      <c r="H182" s="43">
        <v>0</v>
      </c>
      <c r="I182" s="43">
        <v>0</v>
      </c>
      <c r="J182" s="43">
        <v>0</v>
      </c>
    </row>
    <row r="183" spans="2:10" ht="51.75" customHeight="1" x14ac:dyDescent="0.25">
      <c r="B183" s="345" t="s">
        <v>78</v>
      </c>
      <c r="C183" s="346"/>
      <c r="D183" s="346"/>
      <c r="E183" s="347"/>
      <c r="F183" s="19">
        <v>78000</v>
      </c>
      <c r="G183" s="19">
        <v>0</v>
      </c>
      <c r="H183" s="43">
        <v>0</v>
      </c>
      <c r="I183" s="43">
        <v>0</v>
      </c>
      <c r="J183" s="43">
        <v>0</v>
      </c>
    </row>
    <row r="184" spans="2:10" ht="51.75" customHeight="1" x14ac:dyDescent="0.25">
      <c r="B184" s="345" t="s">
        <v>311</v>
      </c>
      <c r="C184" s="346"/>
      <c r="D184" s="346"/>
      <c r="E184" s="347"/>
      <c r="F184" s="24">
        <v>78000</v>
      </c>
      <c r="G184" s="19">
        <v>0</v>
      </c>
      <c r="H184" s="44">
        <v>0</v>
      </c>
      <c r="I184" s="44">
        <v>0</v>
      </c>
      <c r="J184" s="44">
        <v>0</v>
      </c>
    </row>
    <row r="185" spans="2:10" ht="51.75" customHeight="1" x14ac:dyDescent="0.25">
      <c r="B185" s="342" t="s">
        <v>312</v>
      </c>
      <c r="C185" s="343"/>
      <c r="D185" s="343"/>
      <c r="E185" s="344"/>
      <c r="F185" s="24">
        <v>78000</v>
      </c>
      <c r="G185" s="24">
        <v>0</v>
      </c>
      <c r="H185" s="44">
        <v>0</v>
      </c>
      <c r="I185" s="44">
        <v>0</v>
      </c>
      <c r="J185" s="44">
        <v>0</v>
      </c>
    </row>
    <row r="186" spans="2:10" ht="51.75" customHeight="1" x14ac:dyDescent="0.25">
      <c r="B186" s="351" t="s">
        <v>321</v>
      </c>
      <c r="C186" s="352"/>
      <c r="D186" s="352"/>
      <c r="E186" s="353"/>
      <c r="F186" s="16">
        <v>94754.34</v>
      </c>
      <c r="G186" s="16">
        <v>0</v>
      </c>
      <c r="H186" s="16">
        <v>0</v>
      </c>
      <c r="I186" s="16">
        <v>0</v>
      </c>
      <c r="J186" s="16">
        <v>0</v>
      </c>
    </row>
    <row r="187" spans="2:10" ht="51.75" customHeight="1" x14ac:dyDescent="0.25">
      <c r="B187" s="357" t="s">
        <v>203</v>
      </c>
      <c r="C187" s="358"/>
      <c r="D187" s="358"/>
      <c r="E187" s="359"/>
      <c r="F187" s="17">
        <v>94754.34</v>
      </c>
      <c r="G187" s="17">
        <v>0</v>
      </c>
      <c r="H187" s="17">
        <v>0</v>
      </c>
      <c r="I187" s="17">
        <v>0</v>
      </c>
      <c r="J187" s="17">
        <v>0</v>
      </c>
    </row>
    <row r="188" spans="2:10" ht="51.75" customHeight="1" x14ac:dyDescent="0.25">
      <c r="B188" s="369" t="s">
        <v>95</v>
      </c>
      <c r="C188" s="370"/>
      <c r="D188" s="370"/>
      <c r="E188" s="371"/>
      <c r="F188" s="27">
        <v>42302.58</v>
      </c>
      <c r="G188" s="18">
        <v>0</v>
      </c>
      <c r="H188" s="18">
        <v>0</v>
      </c>
      <c r="I188" s="18">
        <v>0</v>
      </c>
      <c r="J188" s="18">
        <v>0</v>
      </c>
    </row>
    <row r="189" spans="2:10" ht="51.75" customHeight="1" x14ac:dyDescent="0.25">
      <c r="B189" s="354" t="s">
        <v>388</v>
      </c>
      <c r="C189" s="355"/>
      <c r="D189" s="355"/>
      <c r="E189" s="356"/>
      <c r="F189" s="27">
        <v>42302.58</v>
      </c>
      <c r="G189" s="18">
        <v>0</v>
      </c>
      <c r="H189" s="18">
        <v>0</v>
      </c>
      <c r="I189" s="18">
        <v>0</v>
      </c>
      <c r="J189" s="18">
        <v>0</v>
      </c>
    </row>
    <row r="190" spans="2:10" ht="51.75" customHeight="1" x14ac:dyDescent="0.25">
      <c r="B190" s="345" t="s">
        <v>80</v>
      </c>
      <c r="C190" s="346"/>
      <c r="D190" s="346"/>
      <c r="E190" s="347"/>
      <c r="F190" s="19">
        <v>42302.58</v>
      </c>
      <c r="G190" s="19">
        <v>0</v>
      </c>
      <c r="H190" s="19">
        <v>0</v>
      </c>
      <c r="I190" s="19">
        <v>0</v>
      </c>
      <c r="J190" s="19">
        <v>0</v>
      </c>
    </row>
    <row r="191" spans="2:10" ht="51.75" customHeight="1" x14ac:dyDescent="0.25">
      <c r="B191" s="348" t="s">
        <v>142</v>
      </c>
      <c r="C191" s="349"/>
      <c r="D191" s="349"/>
      <c r="E191" s="350"/>
      <c r="F191" s="19">
        <v>42302.58</v>
      </c>
      <c r="G191" s="24">
        <v>0</v>
      </c>
      <c r="H191" s="24">
        <v>0</v>
      </c>
      <c r="I191" s="24">
        <v>0</v>
      </c>
      <c r="J191" s="24">
        <v>0</v>
      </c>
    </row>
    <row r="192" spans="2:10" ht="51.75" customHeight="1" x14ac:dyDescent="0.25">
      <c r="B192" s="342" t="s">
        <v>219</v>
      </c>
      <c r="C192" s="343"/>
      <c r="D192" s="343"/>
      <c r="E192" s="344"/>
      <c r="F192" s="24">
        <v>42302.58</v>
      </c>
      <c r="G192" s="24">
        <v>0</v>
      </c>
      <c r="H192" s="24">
        <v>0</v>
      </c>
      <c r="I192" s="24">
        <v>0</v>
      </c>
      <c r="J192" s="24">
        <v>0</v>
      </c>
    </row>
    <row r="193" spans="2:10" ht="51.75" customHeight="1" x14ac:dyDescent="0.25">
      <c r="B193" s="354" t="s">
        <v>205</v>
      </c>
      <c r="C193" s="355"/>
      <c r="D193" s="355"/>
      <c r="E193" s="356"/>
      <c r="F193" s="18">
        <v>30000</v>
      </c>
      <c r="G193" s="18">
        <v>0</v>
      </c>
      <c r="H193" s="18">
        <v>0</v>
      </c>
      <c r="I193" s="18">
        <v>0</v>
      </c>
      <c r="J193" s="18">
        <v>0</v>
      </c>
    </row>
    <row r="194" spans="2:10" ht="51.75" customHeight="1" x14ac:dyDescent="0.25">
      <c r="B194" s="354" t="s">
        <v>392</v>
      </c>
      <c r="C194" s="355"/>
      <c r="D194" s="355"/>
      <c r="E194" s="356"/>
      <c r="F194" s="18">
        <v>30000</v>
      </c>
      <c r="G194" s="18">
        <v>0</v>
      </c>
      <c r="H194" s="18">
        <v>0</v>
      </c>
      <c r="I194" s="18">
        <v>0</v>
      </c>
      <c r="J194" s="18">
        <v>0</v>
      </c>
    </row>
    <row r="195" spans="2:10" ht="51.75" customHeight="1" x14ac:dyDescent="0.25">
      <c r="B195" s="393" t="s">
        <v>80</v>
      </c>
      <c r="C195" s="394"/>
      <c r="D195" s="394"/>
      <c r="E195" s="395"/>
      <c r="F195" s="19">
        <v>30000</v>
      </c>
      <c r="G195" s="19">
        <v>0</v>
      </c>
      <c r="H195" s="19">
        <v>0</v>
      </c>
      <c r="I195" s="19">
        <v>0</v>
      </c>
      <c r="J195" s="19">
        <v>0</v>
      </c>
    </row>
    <row r="196" spans="2:10" ht="51.75" customHeight="1" x14ac:dyDescent="0.25">
      <c r="B196" s="348" t="s">
        <v>142</v>
      </c>
      <c r="C196" s="349"/>
      <c r="D196" s="349"/>
      <c r="E196" s="350"/>
      <c r="F196" s="24">
        <v>30000</v>
      </c>
      <c r="G196" s="24">
        <v>0</v>
      </c>
      <c r="H196" s="24">
        <v>0</v>
      </c>
      <c r="I196" s="24">
        <v>0</v>
      </c>
      <c r="J196" s="24">
        <v>0</v>
      </c>
    </row>
    <row r="197" spans="2:10" ht="51.75" customHeight="1" x14ac:dyDescent="0.25">
      <c r="B197" s="342" t="s">
        <v>219</v>
      </c>
      <c r="C197" s="343"/>
      <c r="D197" s="343"/>
      <c r="E197" s="344"/>
      <c r="F197" s="24">
        <v>30000</v>
      </c>
      <c r="G197" s="24">
        <v>0</v>
      </c>
      <c r="H197" s="24">
        <v>0</v>
      </c>
      <c r="I197" s="24">
        <v>0</v>
      </c>
      <c r="J197" s="24">
        <v>0</v>
      </c>
    </row>
    <row r="198" spans="2:10" ht="51.75" customHeight="1" x14ac:dyDescent="0.25">
      <c r="B198" s="354" t="s">
        <v>222</v>
      </c>
      <c r="C198" s="355"/>
      <c r="D198" s="355"/>
      <c r="E198" s="356"/>
      <c r="F198" s="18">
        <v>22451.759999999998</v>
      </c>
      <c r="G198" s="18">
        <v>0</v>
      </c>
      <c r="H198" s="18">
        <v>0</v>
      </c>
      <c r="I198" s="18">
        <v>0</v>
      </c>
      <c r="J198" s="18">
        <v>0</v>
      </c>
    </row>
    <row r="199" spans="2:10" ht="51.75" customHeight="1" x14ac:dyDescent="0.25">
      <c r="B199" s="354" t="s">
        <v>391</v>
      </c>
      <c r="C199" s="355"/>
      <c r="D199" s="355"/>
      <c r="E199" s="356"/>
      <c r="F199" s="18">
        <v>22451.759999999998</v>
      </c>
      <c r="G199" s="18">
        <v>0</v>
      </c>
      <c r="H199" s="18">
        <v>0</v>
      </c>
      <c r="I199" s="18">
        <v>0</v>
      </c>
      <c r="J199" s="18">
        <v>0</v>
      </c>
    </row>
    <row r="200" spans="2:10" ht="51.75" customHeight="1" x14ac:dyDescent="0.25">
      <c r="B200" s="345" t="s">
        <v>80</v>
      </c>
      <c r="C200" s="346"/>
      <c r="D200" s="346"/>
      <c r="E200" s="347"/>
      <c r="F200" s="19">
        <v>22451.759999999998</v>
      </c>
      <c r="G200" s="19">
        <v>0</v>
      </c>
      <c r="H200" s="19">
        <v>0</v>
      </c>
      <c r="I200" s="19">
        <v>0</v>
      </c>
      <c r="J200" s="19">
        <v>0</v>
      </c>
    </row>
    <row r="201" spans="2:10" ht="51.75" customHeight="1" x14ac:dyDescent="0.25">
      <c r="B201" s="348" t="s">
        <v>142</v>
      </c>
      <c r="C201" s="349"/>
      <c r="D201" s="349"/>
      <c r="E201" s="350"/>
      <c r="F201" s="19">
        <v>22451.759999999998</v>
      </c>
      <c r="G201" s="24">
        <v>0</v>
      </c>
      <c r="H201" s="24">
        <v>0</v>
      </c>
      <c r="I201" s="24">
        <v>0</v>
      </c>
      <c r="J201" s="24">
        <v>0</v>
      </c>
    </row>
    <row r="202" spans="2:10" ht="51.75" customHeight="1" x14ac:dyDescent="0.25">
      <c r="B202" s="342" t="s">
        <v>219</v>
      </c>
      <c r="C202" s="343"/>
      <c r="D202" s="343"/>
      <c r="E202" s="344"/>
      <c r="F202" s="24">
        <v>22451.759999999998</v>
      </c>
      <c r="G202" s="24">
        <v>0</v>
      </c>
      <c r="H202" s="24">
        <v>0</v>
      </c>
      <c r="I202" s="24">
        <v>0</v>
      </c>
      <c r="J202" s="24">
        <v>0</v>
      </c>
    </row>
    <row r="203" spans="2:10" ht="51.75" customHeight="1" x14ac:dyDescent="0.25">
      <c r="B203" s="351" t="s">
        <v>356</v>
      </c>
      <c r="C203" s="352"/>
      <c r="D203" s="352"/>
      <c r="E203" s="353"/>
      <c r="F203" s="16">
        <v>34775</v>
      </c>
      <c r="G203" s="16">
        <v>35000</v>
      </c>
      <c r="H203" s="16">
        <v>10000</v>
      </c>
      <c r="I203" s="16">
        <v>15000</v>
      </c>
      <c r="J203" s="16">
        <v>8000</v>
      </c>
    </row>
    <row r="204" spans="2:10" ht="51.75" customHeight="1" x14ac:dyDescent="0.25">
      <c r="B204" s="357" t="s">
        <v>217</v>
      </c>
      <c r="C204" s="358"/>
      <c r="D204" s="358"/>
      <c r="E204" s="359"/>
      <c r="F204" s="17">
        <v>34775</v>
      </c>
      <c r="G204" s="17">
        <v>35000</v>
      </c>
      <c r="H204" s="17">
        <v>10000</v>
      </c>
      <c r="I204" s="17">
        <v>15000</v>
      </c>
      <c r="J204" s="17">
        <v>8000</v>
      </c>
    </row>
    <row r="205" spans="2:10" ht="51.75" customHeight="1" x14ac:dyDescent="0.25">
      <c r="B205" s="354" t="s">
        <v>212</v>
      </c>
      <c r="C205" s="355"/>
      <c r="D205" s="355"/>
      <c r="E205" s="356"/>
      <c r="F205" s="18">
        <v>21150</v>
      </c>
      <c r="G205" s="18">
        <v>20000</v>
      </c>
      <c r="H205" s="18">
        <v>8000</v>
      </c>
      <c r="I205" s="18">
        <v>7000</v>
      </c>
      <c r="J205" s="18">
        <v>6000</v>
      </c>
    </row>
    <row r="206" spans="2:10" ht="51.75" customHeight="1" x14ac:dyDescent="0.25">
      <c r="B206" s="354" t="s">
        <v>388</v>
      </c>
      <c r="C206" s="355"/>
      <c r="D206" s="355"/>
      <c r="E206" s="356"/>
      <c r="F206" s="18">
        <v>21150</v>
      </c>
      <c r="G206" s="18">
        <v>20000</v>
      </c>
      <c r="H206" s="18">
        <v>8000</v>
      </c>
      <c r="I206" s="18">
        <v>7000</v>
      </c>
      <c r="J206" s="18">
        <v>6000</v>
      </c>
    </row>
    <row r="207" spans="2:10" ht="51.75" customHeight="1" x14ac:dyDescent="0.25">
      <c r="B207" s="345" t="s">
        <v>80</v>
      </c>
      <c r="C207" s="346"/>
      <c r="D207" s="346"/>
      <c r="E207" s="347"/>
      <c r="F207" s="19">
        <v>21150</v>
      </c>
      <c r="G207" s="19">
        <v>20000</v>
      </c>
      <c r="H207" s="19">
        <v>8000</v>
      </c>
      <c r="I207" s="19">
        <v>7000</v>
      </c>
      <c r="J207" s="19">
        <v>6000</v>
      </c>
    </row>
    <row r="208" spans="2:10" ht="51.75" customHeight="1" x14ac:dyDescent="0.25">
      <c r="B208" s="348" t="s">
        <v>225</v>
      </c>
      <c r="C208" s="349"/>
      <c r="D208" s="349"/>
      <c r="E208" s="350"/>
      <c r="F208" s="19">
        <v>21150</v>
      </c>
      <c r="G208" s="24">
        <v>20000</v>
      </c>
      <c r="H208" s="19">
        <v>8000</v>
      </c>
      <c r="I208" s="19">
        <v>7000</v>
      </c>
      <c r="J208" s="19">
        <v>6000</v>
      </c>
    </row>
    <row r="209" spans="2:10" ht="51.75" customHeight="1" x14ac:dyDescent="0.25">
      <c r="B209" s="342" t="s">
        <v>226</v>
      </c>
      <c r="C209" s="343"/>
      <c r="D209" s="343"/>
      <c r="E209" s="344"/>
      <c r="F209" s="24">
        <v>21150</v>
      </c>
      <c r="G209" s="24">
        <v>20000</v>
      </c>
      <c r="H209" s="24">
        <v>8000</v>
      </c>
      <c r="I209" s="24">
        <v>7000</v>
      </c>
      <c r="J209" s="24">
        <v>6000</v>
      </c>
    </row>
    <row r="210" spans="2:10" ht="51.75" customHeight="1" x14ac:dyDescent="0.25">
      <c r="B210" s="354" t="s">
        <v>227</v>
      </c>
      <c r="C210" s="355"/>
      <c r="D210" s="355"/>
      <c r="E210" s="356"/>
      <c r="F210" s="18">
        <v>13625</v>
      </c>
      <c r="G210" s="18">
        <v>15000</v>
      </c>
      <c r="H210" s="18">
        <v>2000</v>
      </c>
      <c r="I210" s="18">
        <v>8000</v>
      </c>
      <c r="J210" s="18">
        <v>2000</v>
      </c>
    </row>
    <row r="211" spans="2:10" ht="51.75" customHeight="1" x14ac:dyDescent="0.25">
      <c r="B211" s="354" t="s">
        <v>389</v>
      </c>
      <c r="C211" s="355"/>
      <c r="D211" s="355"/>
      <c r="E211" s="356"/>
      <c r="F211" s="18">
        <v>13625</v>
      </c>
      <c r="G211" s="18">
        <v>15000</v>
      </c>
      <c r="H211" s="18">
        <v>2000</v>
      </c>
      <c r="I211" s="18">
        <v>8000</v>
      </c>
      <c r="J211" s="18">
        <v>2000</v>
      </c>
    </row>
    <row r="212" spans="2:10" ht="51.75" customHeight="1" x14ac:dyDescent="0.25">
      <c r="B212" s="345" t="s">
        <v>80</v>
      </c>
      <c r="C212" s="346"/>
      <c r="D212" s="346"/>
      <c r="E212" s="347"/>
      <c r="F212" s="19">
        <v>13625</v>
      </c>
      <c r="G212" s="19">
        <v>15000</v>
      </c>
      <c r="H212" s="19">
        <v>2000</v>
      </c>
      <c r="I212" s="19">
        <v>8000</v>
      </c>
      <c r="J212" s="19">
        <v>2000</v>
      </c>
    </row>
    <row r="213" spans="2:10" ht="51.75" customHeight="1" x14ac:dyDescent="0.25">
      <c r="B213" s="348" t="s">
        <v>225</v>
      </c>
      <c r="C213" s="349"/>
      <c r="D213" s="349"/>
      <c r="E213" s="350"/>
      <c r="F213" s="24">
        <v>13625</v>
      </c>
      <c r="G213" s="24">
        <v>15000</v>
      </c>
      <c r="H213" s="24">
        <v>2000</v>
      </c>
      <c r="I213" s="24">
        <v>8000</v>
      </c>
      <c r="J213" s="24">
        <v>2000</v>
      </c>
    </row>
    <row r="214" spans="2:10" ht="51.75" customHeight="1" x14ac:dyDescent="0.25">
      <c r="B214" s="342" t="s">
        <v>226</v>
      </c>
      <c r="C214" s="343"/>
      <c r="D214" s="343"/>
      <c r="E214" s="344"/>
      <c r="F214" s="24">
        <v>13625</v>
      </c>
      <c r="G214" s="24">
        <v>15000</v>
      </c>
      <c r="H214" s="24">
        <v>2000</v>
      </c>
      <c r="I214" s="24">
        <v>8000</v>
      </c>
      <c r="J214" s="24">
        <v>2000</v>
      </c>
    </row>
    <row r="215" spans="2:10" ht="51.75" customHeight="1" x14ac:dyDescent="0.25">
      <c r="B215" s="351" t="s">
        <v>357</v>
      </c>
      <c r="C215" s="352"/>
      <c r="D215" s="352"/>
      <c r="E215" s="353"/>
      <c r="F215" s="16">
        <v>113986.89000000001</v>
      </c>
      <c r="G215" s="16">
        <v>0</v>
      </c>
      <c r="H215" s="16">
        <v>0</v>
      </c>
      <c r="I215" s="16">
        <v>0</v>
      </c>
      <c r="J215" s="16">
        <v>0</v>
      </c>
    </row>
    <row r="216" spans="2:10" ht="51.75" customHeight="1" x14ac:dyDescent="0.25">
      <c r="B216" s="357" t="s">
        <v>203</v>
      </c>
      <c r="C216" s="358"/>
      <c r="D216" s="358"/>
      <c r="E216" s="359"/>
      <c r="F216" s="17">
        <v>113986.89000000001</v>
      </c>
      <c r="G216" s="17">
        <v>0</v>
      </c>
      <c r="H216" s="17">
        <v>0</v>
      </c>
      <c r="I216" s="17">
        <v>0</v>
      </c>
      <c r="J216" s="17">
        <v>0</v>
      </c>
    </row>
    <row r="217" spans="2:10" ht="51.75" customHeight="1" x14ac:dyDescent="0.25">
      <c r="B217" s="369" t="s">
        <v>95</v>
      </c>
      <c r="C217" s="370"/>
      <c r="D217" s="370"/>
      <c r="E217" s="371"/>
      <c r="F217" s="18">
        <v>93127.98000000001</v>
      </c>
      <c r="G217" s="18">
        <v>0</v>
      </c>
      <c r="H217" s="18">
        <v>0</v>
      </c>
      <c r="I217" s="18">
        <v>0</v>
      </c>
      <c r="J217" s="18">
        <v>0</v>
      </c>
    </row>
    <row r="218" spans="2:10" ht="51.75" customHeight="1" x14ac:dyDescent="0.25">
      <c r="B218" s="354" t="s">
        <v>388</v>
      </c>
      <c r="C218" s="355"/>
      <c r="D218" s="355"/>
      <c r="E218" s="356"/>
      <c r="F218" s="18">
        <v>93127.98000000001</v>
      </c>
      <c r="G218" s="18">
        <v>0</v>
      </c>
      <c r="H218" s="18">
        <v>0</v>
      </c>
      <c r="I218" s="18">
        <v>0</v>
      </c>
      <c r="J218" s="18">
        <v>0</v>
      </c>
    </row>
    <row r="219" spans="2:10" ht="51.75" customHeight="1" x14ac:dyDescent="0.25">
      <c r="B219" s="345" t="s">
        <v>82</v>
      </c>
      <c r="C219" s="346"/>
      <c r="D219" s="346"/>
      <c r="E219" s="347"/>
      <c r="F219" s="19">
        <v>1187.5</v>
      </c>
      <c r="G219" s="19">
        <v>0</v>
      </c>
      <c r="H219" s="19">
        <v>0</v>
      </c>
      <c r="I219" s="19">
        <v>0</v>
      </c>
      <c r="J219" s="19">
        <v>0</v>
      </c>
    </row>
    <row r="220" spans="2:10" ht="51.75" customHeight="1" x14ac:dyDescent="0.25">
      <c r="B220" s="348" t="s">
        <v>65</v>
      </c>
      <c r="C220" s="349"/>
      <c r="D220" s="349"/>
      <c r="E220" s="350"/>
      <c r="F220" s="19">
        <v>1187.5</v>
      </c>
      <c r="G220" s="19">
        <v>0</v>
      </c>
      <c r="H220" s="19">
        <v>0</v>
      </c>
      <c r="I220" s="19">
        <v>0</v>
      </c>
      <c r="J220" s="19">
        <v>0</v>
      </c>
    </row>
    <row r="221" spans="2:10" ht="51.75" customHeight="1" x14ac:dyDescent="0.25">
      <c r="B221" s="342" t="s">
        <v>189</v>
      </c>
      <c r="C221" s="343"/>
      <c r="D221" s="343"/>
      <c r="E221" s="344"/>
      <c r="F221" s="24">
        <v>0</v>
      </c>
      <c r="G221" s="24">
        <v>0</v>
      </c>
      <c r="H221" s="24">
        <v>0</v>
      </c>
      <c r="I221" s="24">
        <v>0</v>
      </c>
      <c r="J221" s="24">
        <v>0</v>
      </c>
    </row>
    <row r="222" spans="2:10" ht="51.75" customHeight="1" x14ac:dyDescent="0.25">
      <c r="B222" s="342" t="s">
        <v>190</v>
      </c>
      <c r="C222" s="343"/>
      <c r="D222" s="343"/>
      <c r="E222" s="344"/>
      <c r="F222" s="24">
        <v>1187.5</v>
      </c>
      <c r="G222" s="24">
        <v>0</v>
      </c>
      <c r="H222" s="24">
        <v>0</v>
      </c>
      <c r="I222" s="24">
        <v>0</v>
      </c>
      <c r="J222" s="24">
        <v>0</v>
      </c>
    </row>
    <row r="223" spans="2:10" ht="51.75" customHeight="1" x14ac:dyDescent="0.25">
      <c r="B223" s="345" t="s">
        <v>80</v>
      </c>
      <c r="C223" s="346"/>
      <c r="D223" s="346"/>
      <c r="E223" s="347"/>
      <c r="F223" s="24">
        <v>91940.48000000001</v>
      </c>
      <c r="G223" s="19">
        <v>0</v>
      </c>
      <c r="H223" s="19">
        <v>0</v>
      </c>
      <c r="I223" s="19">
        <v>0</v>
      </c>
      <c r="J223" s="19">
        <v>0</v>
      </c>
    </row>
    <row r="224" spans="2:10" ht="51.75" customHeight="1" x14ac:dyDescent="0.25">
      <c r="B224" s="348" t="s">
        <v>73</v>
      </c>
      <c r="C224" s="349"/>
      <c r="D224" s="349"/>
      <c r="E224" s="350"/>
      <c r="F224" s="24">
        <v>9182.1299999999992</v>
      </c>
      <c r="G224" s="19">
        <v>0</v>
      </c>
      <c r="H224" s="19">
        <v>0</v>
      </c>
      <c r="I224" s="19">
        <v>0</v>
      </c>
      <c r="J224" s="19">
        <v>0</v>
      </c>
    </row>
    <row r="225" spans="2:10" ht="51.75" customHeight="1" x14ac:dyDescent="0.25">
      <c r="B225" s="342" t="s">
        <v>218</v>
      </c>
      <c r="C225" s="343"/>
      <c r="D225" s="343"/>
      <c r="E225" s="344"/>
      <c r="F225" s="24">
        <v>9182.1299999999992</v>
      </c>
      <c r="G225" s="19">
        <v>0</v>
      </c>
      <c r="H225" s="19">
        <v>0</v>
      </c>
      <c r="I225" s="19">
        <v>0</v>
      </c>
      <c r="J225" s="19">
        <v>0</v>
      </c>
    </row>
    <row r="226" spans="2:10" ht="51.75" customHeight="1" x14ac:dyDescent="0.25">
      <c r="B226" s="345" t="s">
        <v>86</v>
      </c>
      <c r="C226" s="346"/>
      <c r="D226" s="346"/>
      <c r="E226" s="347"/>
      <c r="F226" s="24">
        <v>82758.350000000006</v>
      </c>
      <c r="G226" s="19">
        <v>0</v>
      </c>
      <c r="H226" s="19">
        <v>0</v>
      </c>
      <c r="I226" s="19">
        <v>0</v>
      </c>
      <c r="J226" s="19">
        <v>0</v>
      </c>
    </row>
    <row r="227" spans="2:10" ht="51.75" customHeight="1" x14ac:dyDescent="0.25">
      <c r="B227" s="342" t="s">
        <v>219</v>
      </c>
      <c r="C227" s="343"/>
      <c r="D227" s="343"/>
      <c r="E227" s="344"/>
      <c r="F227" s="24">
        <v>82758.350000000006</v>
      </c>
      <c r="G227" s="24">
        <v>0</v>
      </c>
      <c r="H227" s="24">
        <v>0</v>
      </c>
      <c r="I227" s="24">
        <v>0</v>
      </c>
      <c r="J227" s="24">
        <v>0</v>
      </c>
    </row>
    <row r="228" spans="2:10" ht="51.75" customHeight="1" x14ac:dyDescent="0.25">
      <c r="B228" s="354" t="s">
        <v>205</v>
      </c>
      <c r="C228" s="355"/>
      <c r="D228" s="355"/>
      <c r="E228" s="356"/>
      <c r="F228" s="18">
        <v>20858.91</v>
      </c>
      <c r="G228" s="18">
        <v>0</v>
      </c>
      <c r="H228" s="18">
        <v>0</v>
      </c>
      <c r="I228" s="18">
        <v>0</v>
      </c>
      <c r="J228" s="18">
        <v>0</v>
      </c>
    </row>
    <row r="229" spans="2:10" ht="51.75" customHeight="1" x14ac:dyDescent="0.25">
      <c r="B229" s="354" t="s">
        <v>392</v>
      </c>
      <c r="C229" s="355"/>
      <c r="D229" s="355"/>
      <c r="E229" s="356"/>
      <c r="F229" s="18">
        <v>20858.91</v>
      </c>
      <c r="G229" s="18">
        <v>0</v>
      </c>
      <c r="H229" s="18">
        <v>0</v>
      </c>
      <c r="I229" s="18">
        <v>0</v>
      </c>
      <c r="J229" s="18">
        <v>0</v>
      </c>
    </row>
    <row r="230" spans="2:10" ht="51.75" customHeight="1" x14ac:dyDescent="0.25">
      <c r="B230" s="345" t="s">
        <v>80</v>
      </c>
      <c r="C230" s="346"/>
      <c r="D230" s="346"/>
      <c r="E230" s="347"/>
      <c r="F230" s="19">
        <v>20858.91</v>
      </c>
      <c r="G230" s="19">
        <v>0</v>
      </c>
      <c r="H230" s="19">
        <v>0</v>
      </c>
      <c r="I230" s="19">
        <v>0</v>
      </c>
      <c r="J230" s="19">
        <v>0</v>
      </c>
    </row>
    <row r="231" spans="2:10" ht="51.75" customHeight="1" x14ac:dyDescent="0.25">
      <c r="B231" s="345" t="s">
        <v>86</v>
      </c>
      <c r="C231" s="346"/>
      <c r="D231" s="346"/>
      <c r="E231" s="347"/>
      <c r="F231" s="19">
        <v>20858.91</v>
      </c>
      <c r="G231" s="19">
        <v>0</v>
      </c>
      <c r="H231" s="19">
        <v>0</v>
      </c>
      <c r="I231" s="19">
        <v>0</v>
      </c>
      <c r="J231" s="19">
        <v>0</v>
      </c>
    </row>
    <row r="232" spans="2:10" ht="51.75" customHeight="1" x14ac:dyDescent="0.25">
      <c r="B232" s="342" t="s">
        <v>219</v>
      </c>
      <c r="C232" s="343"/>
      <c r="D232" s="343"/>
      <c r="E232" s="344"/>
      <c r="F232" s="24">
        <v>20858.91</v>
      </c>
      <c r="G232" s="24">
        <v>0</v>
      </c>
      <c r="H232" s="24">
        <v>0</v>
      </c>
      <c r="I232" s="24">
        <v>0</v>
      </c>
      <c r="J232" s="24">
        <v>0</v>
      </c>
    </row>
    <row r="233" spans="2:10" ht="51.75" customHeight="1" x14ac:dyDescent="0.25">
      <c r="B233" s="351" t="s">
        <v>358</v>
      </c>
      <c r="C233" s="352"/>
      <c r="D233" s="352"/>
      <c r="E233" s="353"/>
      <c r="F233" s="113">
        <v>134943.39000000001</v>
      </c>
      <c r="G233" s="16">
        <v>0</v>
      </c>
      <c r="H233" s="16">
        <v>0</v>
      </c>
      <c r="I233" s="16">
        <v>0</v>
      </c>
      <c r="J233" s="16">
        <v>0</v>
      </c>
    </row>
    <row r="234" spans="2:10" ht="51.75" customHeight="1" x14ac:dyDescent="0.25">
      <c r="B234" s="357" t="s">
        <v>217</v>
      </c>
      <c r="C234" s="358"/>
      <c r="D234" s="358"/>
      <c r="E234" s="359"/>
      <c r="F234" s="114">
        <v>134943.39000000001</v>
      </c>
      <c r="G234" s="17">
        <v>0</v>
      </c>
      <c r="H234" s="17">
        <v>0</v>
      </c>
      <c r="I234" s="17">
        <v>0</v>
      </c>
      <c r="J234" s="17">
        <v>0</v>
      </c>
    </row>
    <row r="235" spans="2:10" ht="51.75" customHeight="1" x14ac:dyDescent="0.25">
      <c r="B235" s="354" t="s">
        <v>95</v>
      </c>
      <c r="C235" s="355"/>
      <c r="D235" s="355"/>
      <c r="E235" s="356"/>
      <c r="F235" s="115">
        <v>134943.39000000001</v>
      </c>
      <c r="G235" s="18">
        <v>0</v>
      </c>
      <c r="H235" s="18">
        <v>0</v>
      </c>
      <c r="I235" s="18">
        <v>0</v>
      </c>
      <c r="J235" s="18">
        <v>0</v>
      </c>
    </row>
    <row r="236" spans="2:10" ht="51.75" customHeight="1" x14ac:dyDescent="0.25">
      <c r="B236" s="354" t="s">
        <v>388</v>
      </c>
      <c r="C236" s="355"/>
      <c r="D236" s="355"/>
      <c r="E236" s="356"/>
      <c r="F236" s="115">
        <v>134943.39000000001</v>
      </c>
      <c r="G236" s="18">
        <v>0</v>
      </c>
      <c r="H236" s="18">
        <v>0</v>
      </c>
      <c r="I236" s="18">
        <v>0</v>
      </c>
      <c r="J236" s="18">
        <v>0</v>
      </c>
    </row>
    <row r="237" spans="2:10" ht="51.75" customHeight="1" x14ac:dyDescent="0.25">
      <c r="B237" s="345" t="s">
        <v>82</v>
      </c>
      <c r="C237" s="346"/>
      <c r="D237" s="346"/>
      <c r="E237" s="347"/>
      <c r="F237" s="60">
        <v>134943.39000000001</v>
      </c>
      <c r="G237" s="19">
        <v>0</v>
      </c>
      <c r="H237" s="19">
        <v>0</v>
      </c>
      <c r="I237" s="19">
        <v>0</v>
      </c>
      <c r="J237" s="19">
        <v>0</v>
      </c>
    </row>
    <row r="238" spans="2:10" ht="51.75" customHeight="1" x14ac:dyDescent="0.25">
      <c r="B238" s="348" t="s">
        <v>84</v>
      </c>
      <c r="C238" s="349"/>
      <c r="D238" s="349"/>
      <c r="E238" s="350"/>
      <c r="F238" s="60">
        <v>134943.39000000001</v>
      </c>
      <c r="G238" s="19">
        <v>0</v>
      </c>
      <c r="H238" s="19">
        <v>0</v>
      </c>
      <c r="I238" s="19">
        <v>0</v>
      </c>
      <c r="J238" s="19">
        <v>0</v>
      </c>
    </row>
    <row r="239" spans="2:10" ht="51.75" customHeight="1" x14ac:dyDescent="0.25">
      <c r="B239" s="342" t="s">
        <v>192</v>
      </c>
      <c r="C239" s="343"/>
      <c r="D239" s="343"/>
      <c r="E239" s="344"/>
      <c r="F239" s="116">
        <v>134943.39000000001</v>
      </c>
      <c r="G239" s="24">
        <v>0</v>
      </c>
      <c r="H239" s="24">
        <v>0</v>
      </c>
      <c r="I239" s="24">
        <v>0</v>
      </c>
      <c r="J239" s="24">
        <v>0</v>
      </c>
    </row>
    <row r="240" spans="2:10" ht="51.75" customHeight="1" x14ac:dyDescent="0.25">
      <c r="B240" s="363" t="s">
        <v>362</v>
      </c>
      <c r="C240" s="364"/>
      <c r="D240" s="364"/>
      <c r="E240" s="365"/>
      <c r="F240" s="23">
        <v>23215.85</v>
      </c>
      <c r="G240" s="23">
        <v>0</v>
      </c>
      <c r="H240" s="23">
        <v>0</v>
      </c>
      <c r="I240" s="23">
        <v>0</v>
      </c>
      <c r="J240" s="23">
        <v>0</v>
      </c>
    </row>
    <row r="241" spans="2:10" ht="51.75" customHeight="1" x14ac:dyDescent="0.25">
      <c r="B241" s="357" t="s">
        <v>217</v>
      </c>
      <c r="C241" s="358"/>
      <c r="D241" s="358"/>
      <c r="E241" s="359"/>
      <c r="F241" s="17">
        <v>23215.85</v>
      </c>
      <c r="G241" s="17">
        <v>0</v>
      </c>
      <c r="H241" s="17">
        <v>0</v>
      </c>
      <c r="I241" s="17">
        <v>0</v>
      </c>
      <c r="J241" s="17">
        <v>0</v>
      </c>
    </row>
    <row r="242" spans="2:10" ht="51.75" customHeight="1" x14ac:dyDescent="0.25">
      <c r="B242" s="354" t="s">
        <v>95</v>
      </c>
      <c r="C242" s="355"/>
      <c r="D242" s="355"/>
      <c r="E242" s="356"/>
      <c r="F242" s="18">
        <v>22215.85</v>
      </c>
      <c r="G242" s="18">
        <v>0</v>
      </c>
      <c r="H242" s="18">
        <v>0</v>
      </c>
      <c r="I242" s="18">
        <v>0</v>
      </c>
      <c r="J242" s="18">
        <v>0</v>
      </c>
    </row>
    <row r="243" spans="2:10" ht="51.75" customHeight="1" x14ac:dyDescent="0.25">
      <c r="B243" s="354" t="s">
        <v>388</v>
      </c>
      <c r="C243" s="355"/>
      <c r="D243" s="355"/>
      <c r="E243" s="356"/>
      <c r="F243" s="18">
        <v>22215.85</v>
      </c>
      <c r="G243" s="18">
        <v>0</v>
      </c>
      <c r="H243" s="18">
        <v>0</v>
      </c>
      <c r="I243" s="18">
        <v>0</v>
      </c>
      <c r="J243" s="18">
        <v>0</v>
      </c>
    </row>
    <row r="244" spans="2:10" ht="51.75" customHeight="1" x14ac:dyDescent="0.25">
      <c r="B244" s="345" t="s">
        <v>80</v>
      </c>
      <c r="C244" s="346"/>
      <c r="D244" s="346"/>
      <c r="E244" s="347"/>
      <c r="F244" s="19">
        <v>22215.85</v>
      </c>
      <c r="G244" s="19">
        <v>0</v>
      </c>
      <c r="H244" s="19">
        <v>0</v>
      </c>
      <c r="I244" s="19">
        <v>0</v>
      </c>
      <c r="J244" s="19">
        <v>0</v>
      </c>
    </row>
    <row r="245" spans="2:10" ht="51.75" customHeight="1" x14ac:dyDescent="0.25">
      <c r="B245" s="345" t="s">
        <v>86</v>
      </c>
      <c r="C245" s="346"/>
      <c r="D245" s="346"/>
      <c r="E245" s="347"/>
      <c r="F245" s="19">
        <v>22215.85</v>
      </c>
      <c r="G245" s="19">
        <v>0</v>
      </c>
      <c r="H245" s="19">
        <v>0</v>
      </c>
      <c r="I245" s="19">
        <v>0</v>
      </c>
      <c r="J245" s="19">
        <v>0</v>
      </c>
    </row>
    <row r="246" spans="2:10" ht="51.75" customHeight="1" x14ac:dyDescent="0.25">
      <c r="B246" s="342" t="s">
        <v>219</v>
      </c>
      <c r="C246" s="343"/>
      <c r="D246" s="343"/>
      <c r="E246" s="344"/>
      <c r="F246" s="24">
        <v>22215.85</v>
      </c>
      <c r="G246" s="24">
        <v>0</v>
      </c>
      <c r="H246" s="24">
        <v>0</v>
      </c>
      <c r="I246" s="24">
        <v>0</v>
      </c>
      <c r="J246" s="24">
        <v>0</v>
      </c>
    </row>
    <row r="247" spans="2:10" ht="51.75" customHeight="1" x14ac:dyDescent="0.25">
      <c r="B247" s="354" t="s">
        <v>359</v>
      </c>
      <c r="C247" s="355"/>
      <c r="D247" s="355"/>
      <c r="E247" s="356"/>
      <c r="F247" s="18">
        <v>1000</v>
      </c>
      <c r="G247" s="18">
        <v>0</v>
      </c>
      <c r="H247" s="18">
        <v>0</v>
      </c>
      <c r="I247" s="18">
        <v>0</v>
      </c>
      <c r="J247" s="18">
        <v>0</v>
      </c>
    </row>
    <row r="248" spans="2:10" ht="51.75" customHeight="1" x14ac:dyDescent="0.25">
      <c r="B248" s="354" t="s">
        <v>393</v>
      </c>
      <c r="C248" s="355"/>
      <c r="D248" s="355"/>
      <c r="E248" s="356"/>
      <c r="F248" s="18">
        <v>1000</v>
      </c>
      <c r="G248" s="18">
        <v>0</v>
      </c>
      <c r="H248" s="18">
        <v>0</v>
      </c>
      <c r="I248" s="18">
        <v>0</v>
      </c>
      <c r="J248" s="18">
        <v>0</v>
      </c>
    </row>
    <row r="249" spans="2:10" ht="51.75" customHeight="1" x14ac:dyDescent="0.25">
      <c r="B249" s="345" t="s">
        <v>196</v>
      </c>
      <c r="C249" s="346"/>
      <c r="D249" s="346"/>
      <c r="E249" s="347"/>
      <c r="F249" s="19">
        <v>1000</v>
      </c>
      <c r="G249" s="19">
        <v>0</v>
      </c>
      <c r="H249" s="19">
        <v>0</v>
      </c>
      <c r="I249" s="19">
        <v>0</v>
      </c>
      <c r="J249" s="19">
        <v>0</v>
      </c>
    </row>
    <row r="250" spans="2:10" ht="51.75" customHeight="1" x14ac:dyDescent="0.25">
      <c r="B250" s="345" t="s">
        <v>360</v>
      </c>
      <c r="C250" s="346"/>
      <c r="D250" s="346"/>
      <c r="E250" s="347"/>
      <c r="F250" s="19">
        <v>1000</v>
      </c>
      <c r="G250" s="19">
        <v>0</v>
      </c>
      <c r="H250" s="19">
        <v>0</v>
      </c>
      <c r="I250" s="19">
        <v>0</v>
      </c>
      <c r="J250" s="19">
        <v>0</v>
      </c>
    </row>
    <row r="251" spans="2:10" ht="51.75" customHeight="1" x14ac:dyDescent="0.25">
      <c r="B251" s="345" t="s">
        <v>361</v>
      </c>
      <c r="C251" s="346"/>
      <c r="D251" s="346"/>
      <c r="E251" s="347"/>
      <c r="F251" s="24">
        <v>1000</v>
      </c>
      <c r="G251" s="24">
        <v>0</v>
      </c>
      <c r="H251" s="24">
        <v>0</v>
      </c>
      <c r="I251" s="24">
        <v>0</v>
      </c>
      <c r="J251" s="24">
        <v>0</v>
      </c>
    </row>
    <row r="252" spans="2:10" ht="51.75" customHeight="1" x14ac:dyDescent="0.25">
      <c r="B252" s="363" t="s">
        <v>363</v>
      </c>
      <c r="C252" s="364"/>
      <c r="D252" s="364"/>
      <c r="E252" s="365"/>
      <c r="F252" s="23">
        <v>4045.26</v>
      </c>
      <c r="G252" s="23">
        <v>50000</v>
      </c>
      <c r="H252" s="23">
        <v>20000</v>
      </c>
      <c r="I252" s="23">
        <v>0</v>
      </c>
      <c r="J252" s="23">
        <v>0</v>
      </c>
    </row>
    <row r="253" spans="2:10" ht="51.75" customHeight="1" x14ac:dyDescent="0.25">
      <c r="B253" s="357" t="s">
        <v>217</v>
      </c>
      <c r="C253" s="358"/>
      <c r="D253" s="358"/>
      <c r="E253" s="359"/>
      <c r="F253" s="17">
        <v>4045.26</v>
      </c>
      <c r="G253" s="17">
        <v>50000</v>
      </c>
      <c r="H253" s="17">
        <v>20000</v>
      </c>
      <c r="I253" s="17">
        <v>0</v>
      </c>
      <c r="J253" s="17">
        <v>0</v>
      </c>
    </row>
    <row r="254" spans="2:10" ht="51.75" customHeight="1" x14ac:dyDescent="0.25">
      <c r="B254" s="354" t="s">
        <v>95</v>
      </c>
      <c r="C254" s="355"/>
      <c r="D254" s="355"/>
      <c r="E254" s="356"/>
      <c r="F254" s="18">
        <v>4045.26</v>
      </c>
      <c r="G254" s="18">
        <v>50000</v>
      </c>
      <c r="H254" s="18">
        <v>20000</v>
      </c>
      <c r="I254" s="18">
        <v>0</v>
      </c>
      <c r="J254" s="18">
        <v>0</v>
      </c>
    </row>
    <row r="255" spans="2:10" ht="51.75" customHeight="1" x14ac:dyDescent="0.25">
      <c r="B255" s="354" t="s">
        <v>388</v>
      </c>
      <c r="C255" s="355"/>
      <c r="D255" s="355"/>
      <c r="E255" s="356"/>
      <c r="F255" s="18">
        <v>4045.26</v>
      </c>
      <c r="G255" s="18">
        <v>50000</v>
      </c>
      <c r="H255" s="18">
        <v>20000</v>
      </c>
      <c r="I255" s="18">
        <v>0</v>
      </c>
      <c r="J255" s="18">
        <v>0</v>
      </c>
    </row>
    <row r="256" spans="2:10" ht="51.75" customHeight="1" x14ac:dyDescent="0.25">
      <c r="B256" s="345" t="s">
        <v>82</v>
      </c>
      <c r="C256" s="346"/>
      <c r="D256" s="346"/>
      <c r="E256" s="347"/>
      <c r="F256" s="19">
        <v>4045.26</v>
      </c>
      <c r="G256" s="19">
        <v>50000</v>
      </c>
      <c r="H256" s="19">
        <v>20000</v>
      </c>
      <c r="I256" s="19">
        <v>0</v>
      </c>
      <c r="J256" s="19">
        <v>0</v>
      </c>
    </row>
    <row r="257" spans="2:10" ht="51.75" customHeight="1" x14ac:dyDescent="0.25">
      <c r="B257" s="348" t="s">
        <v>84</v>
      </c>
      <c r="C257" s="349"/>
      <c r="D257" s="349"/>
      <c r="E257" s="350"/>
      <c r="F257" s="19">
        <v>4045.26</v>
      </c>
      <c r="G257" s="19">
        <v>50000</v>
      </c>
      <c r="H257" s="19">
        <v>20000</v>
      </c>
      <c r="I257" s="19">
        <v>0</v>
      </c>
      <c r="J257" s="19">
        <v>0</v>
      </c>
    </row>
    <row r="258" spans="2:10" ht="51.75" customHeight="1" x14ac:dyDescent="0.25">
      <c r="B258" s="342" t="s">
        <v>246</v>
      </c>
      <c r="C258" s="343"/>
      <c r="D258" s="343"/>
      <c r="E258" s="344"/>
      <c r="F258" s="24">
        <v>4045.26</v>
      </c>
      <c r="G258" s="24">
        <v>50000</v>
      </c>
      <c r="H258" s="24">
        <v>20000</v>
      </c>
      <c r="I258" s="24">
        <v>0</v>
      </c>
      <c r="J258" s="24">
        <v>0</v>
      </c>
    </row>
    <row r="259" spans="2:10" ht="51.75" customHeight="1" x14ac:dyDescent="0.25">
      <c r="B259" s="354" t="s">
        <v>205</v>
      </c>
      <c r="C259" s="355"/>
      <c r="D259" s="355"/>
      <c r="E259" s="356"/>
      <c r="F259" s="18">
        <v>0</v>
      </c>
      <c r="G259" s="18">
        <v>0</v>
      </c>
      <c r="H259" s="18">
        <v>0</v>
      </c>
      <c r="I259" s="18">
        <v>0</v>
      </c>
      <c r="J259" s="18">
        <v>0</v>
      </c>
    </row>
    <row r="260" spans="2:10" ht="51.75" customHeight="1" x14ac:dyDescent="0.25">
      <c r="B260" s="345" t="s">
        <v>82</v>
      </c>
      <c r="C260" s="346"/>
      <c r="D260" s="346"/>
      <c r="E260" s="347"/>
      <c r="F260" s="19">
        <v>0</v>
      </c>
      <c r="G260" s="19">
        <v>0</v>
      </c>
      <c r="H260" s="19">
        <v>0</v>
      </c>
      <c r="I260" s="19">
        <v>0</v>
      </c>
      <c r="J260" s="19">
        <v>0</v>
      </c>
    </row>
    <row r="261" spans="2:10" ht="51.75" customHeight="1" x14ac:dyDescent="0.25">
      <c r="B261" s="348" t="s">
        <v>84</v>
      </c>
      <c r="C261" s="349"/>
      <c r="D261" s="349"/>
      <c r="E261" s="350"/>
      <c r="F261" s="19">
        <v>0</v>
      </c>
      <c r="G261" s="19">
        <v>0</v>
      </c>
      <c r="H261" s="19">
        <v>0</v>
      </c>
      <c r="I261" s="19">
        <v>0</v>
      </c>
      <c r="J261" s="19">
        <v>0</v>
      </c>
    </row>
    <row r="262" spans="2:10" ht="51.75" customHeight="1" x14ac:dyDescent="0.25">
      <c r="B262" s="342" t="s">
        <v>246</v>
      </c>
      <c r="C262" s="343"/>
      <c r="D262" s="343"/>
      <c r="E262" s="344"/>
      <c r="F262" s="24">
        <v>0</v>
      </c>
      <c r="G262" s="24">
        <v>0</v>
      </c>
      <c r="H262" s="24">
        <v>0</v>
      </c>
      <c r="I262" s="24">
        <v>0</v>
      </c>
      <c r="J262" s="24">
        <v>0</v>
      </c>
    </row>
    <row r="263" spans="2:10" ht="51.75" customHeight="1" x14ac:dyDescent="0.25">
      <c r="B263" s="351" t="s">
        <v>364</v>
      </c>
      <c r="C263" s="352"/>
      <c r="D263" s="352"/>
      <c r="E263" s="353"/>
      <c r="F263" s="16">
        <v>8656.5</v>
      </c>
      <c r="G263" s="16">
        <v>15000</v>
      </c>
      <c r="H263" s="16">
        <v>0</v>
      </c>
      <c r="I263" s="16">
        <v>0</v>
      </c>
      <c r="J263" s="16">
        <v>0</v>
      </c>
    </row>
    <row r="264" spans="2:10" ht="51.75" customHeight="1" x14ac:dyDescent="0.25">
      <c r="B264" s="357" t="s">
        <v>203</v>
      </c>
      <c r="C264" s="358"/>
      <c r="D264" s="358"/>
      <c r="E264" s="359"/>
      <c r="F264" s="17">
        <v>8656.5</v>
      </c>
      <c r="G264" s="17">
        <v>15000</v>
      </c>
      <c r="H264" s="17">
        <v>0</v>
      </c>
      <c r="I264" s="17">
        <v>0</v>
      </c>
      <c r="J264" s="17">
        <v>0</v>
      </c>
    </row>
    <row r="265" spans="2:10" ht="51.75" customHeight="1" x14ac:dyDescent="0.25">
      <c r="B265" s="369" t="s">
        <v>95</v>
      </c>
      <c r="C265" s="370"/>
      <c r="D265" s="370"/>
      <c r="E265" s="371"/>
      <c r="F265" s="27">
        <v>8656.5</v>
      </c>
      <c r="G265" s="27">
        <v>5000</v>
      </c>
      <c r="H265" s="27">
        <v>0</v>
      </c>
      <c r="I265" s="27">
        <v>0</v>
      </c>
      <c r="J265" s="27">
        <v>0</v>
      </c>
    </row>
    <row r="266" spans="2:10" ht="51.75" customHeight="1" x14ac:dyDescent="0.25">
      <c r="B266" s="354" t="s">
        <v>388</v>
      </c>
      <c r="C266" s="355"/>
      <c r="D266" s="355"/>
      <c r="E266" s="356"/>
      <c r="F266" s="27">
        <v>8656.5</v>
      </c>
      <c r="G266" s="27">
        <v>5000</v>
      </c>
      <c r="H266" s="27">
        <v>0</v>
      </c>
      <c r="I266" s="27">
        <v>0</v>
      </c>
      <c r="J266" s="27">
        <v>0</v>
      </c>
    </row>
    <row r="267" spans="2:10" ht="51.75" customHeight="1" x14ac:dyDescent="0.25">
      <c r="B267" s="345" t="s">
        <v>80</v>
      </c>
      <c r="C267" s="346"/>
      <c r="D267" s="346"/>
      <c r="E267" s="347"/>
      <c r="F267" s="19">
        <v>8656.5</v>
      </c>
      <c r="G267" s="19">
        <v>5000</v>
      </c>
      <c r="H267" s="19">
        <v>0</v>
      </c>
      <c r="I267" s="19">
        <v>0</v>
      </c>
      <c r="J267" s="19">
        <v>0</v>
      </c>
    </row>
    <row r="268" spans="2:10" ht="51.75" customHeight="1" x14ac:dyDescent="0.25">
      <c r="B268" s="348" t="s">
        <v>73</v>
      </c>
      <c r="C268" s="349"/>
      <c r="D268" s="349"/>
      <c r="E268" s="350"/>
      <c r="F268" s="19">
        <v>0</v>
      </c>
      <c r="G268" s="19">
        <v>0</v>
      </c>
      <c r="H268" s="19">
        <v>0</v>
      </c>
      <c r="I268" s="19">
        <v>0</v>
      </c>
      <c r="J268" s="19">
        <v>0</v>
      </c>
    </row>
    <row r="269" spans="2:10" ht="51.75" customHeight="1" x14ac:dyDescent="0.25">
      <c r="B269" s="342" t="s">
        <v>218</v>
      </c>
      <c r="C269" s="343"/>
      <c r="D269" s="343"/>
      <c r="E269" s="344"/>
      <c r="F269" s="19">
        <v>0</v>
      </c>
      <c r="G269" s="19">
        <v>0</v>
      </c>
      <c r="H269" s="19">
        <v>0</v>
      </c>
      <c r="I269" s="19">
        <v>0</v>
      </c>
      <c r="J269" s="19">
        <v>0</v>
      </c>
    </row>
    <row r="270" spans="2:10" ht="51.75" customHeight="1" x14ac:dyDescent="0.25">
      <c r="B270" s="348" t="s">
        <v>142</v>
      </c>
      <c r="C270" s="349"/>
      <c r="D270" s="349"/>
      <c r="E270" s="350"/>
      <c r="F270" s="19">
        <v>8656.5</v>
      </c>
      <c r="G270" s="19">
        <v>5000</v>
      </c>
      <c r="H270" s="19">
        <v>0</v>
      </c>
      <c r="I270" s="19">
        <v>0</v>
      </c>
      <c r="J270" s="19">
        <v>0</v>
      </c>
    </row>
    <row r="271" spans="2:10" ht="51.75" customHeight="1" x14ac:dyDescent="0.25">
      <c r="B271" s="342" t="s">
        <v>219</v>
      </c>
      <c r="C271" s="343"/>
      <c r="D271" s="343"/>
      <c r="E271" s="344"/>
      <c r="F271" s="24">
        <v>8656.5</v>
      </c>
      <c r="G271" s="24">
        <v>5000</v>
      </c>
      <c r="H271" s="24">
        <v>0</v>
      </c>
      <c r="I271" s="24">
        <v>0</v>
      </c>
      <c r="J271" s="24">
        <v>0</v>
      </c>
    </row>
    <row r="272" spans="2:10" ht="51.75" customHeight="1" x14ac:dyDescent="0.25">
      <c r="B272" s="354" t="s">
        <v>222</v>
      </c>
      <c r="C272" s="355"/>
      <c r="D272" s="355"/>
      <c r="E272" s="356"/>
      <c r="F272" s="18">
        <v>0</v>
      </c>
      <c r="G272" s="18">
        <v>10000</v>
      </c>
      <c r="H272" s="18">
        <v>0</v>
      </c>
      <c r="I272" s="18">
        <v>0</v>
      </c>
      <c r="J272" s="18">
        <v>0</v>
      </c>
    </row>
    <row r="273" spans="2:10" ht="51.75" customHeight="1" x14ac:dyDescent="0.25">
      <c r="B273" s="354" t="s">
        <v>391</v>
      </c>
      <c r="C273" s="355"/>
      <c r="D273" s="355"/>
      <c r="E273" s="356"/>
      <c r="F273" s="18">
        <v>0</v>
      </c>
      <c r="G273" s="18">
        <v>10000</v>
      </c>
      <c r="H273" s="18">
        <v>0</v>
      </c>
      <c r="I273" s="18">
        <v>0</v>
      </c>
      <c r="J273" s="18">
        <v>0</v>
      </c>
    </row>
    <row r="274" spans="2:10" ht="51.75" customHeight="1" x14ac:dyDescent="0.25">
      <c r="B274" s="345" t="s">
        <v>80</v>
      </c>
      <c r="C274" s="346"/>
      <c r="D274" s="346"/>
      <c r="E274" s="347"/>
      <c r="F274" s="19">
        <v>0</v>
      </c>
      <c r="G274" s="19">
        <v>10000</v>
      </c>
      <c r="H274" s="19">
        <v>0</v>
      </c>
      <c r="I274" s="19">
        <v>0</v>
      </c>
      <c r="J274" s="19">
        <v>0</v>
      </c>
    </row>
    <row r="275" spans="2:10" ht="51.75" customHeight="1" x14ac:dyDescent="0.25">
      <c r="B275" s="348" t="s">
        <v>73</v>
      </c>
      <c r="C275" s="349"/>
      <c r="D275" s="349"/>
      <c r="E275" s="350"/>
      <c r="F275" s="19">
        <v>0</v>
      </c>
      <c r="G275" s="19">
        <v>10000</v>
      </c>
      <c r="H275" s="19">
        <v>0</v>
      </c>
      <c r="I275" s="19">
        <v>0</v>
      </c>
      <c r="J275" s="19">
        <v>0</v>
      </c>
    </row>
    <row r="276" spans="2:10" ht="51.75" customHeight="1" x14ac:dyDescent="0.25">
      <c r="B276" s="342" t="s">
        <v>218</v>
      </c>
      <c r="C276" s="343"/>
      <c r="D276" s="343"/>
      <c r="E276" s="344"/>
      <c r="F276" s="19">
        <v>0</v>
      </c>
      <c r="G276" s="19">
        <v>10000</v>
      </c>
      <c r="H276" s="19">
        <v>0</v>
      </c>
      <c r="I276" s="19">
        <v>0</v>
      </c>
      <c r="J276" s="19">
        <v>0</v>
      </c>
    </row>
    <row r="277" spans="2:10" ht="51.75" customHeight="1" x14ac:dyDescent="0.25">
      <c r="B277" s="351" t="s">
        <v>365</v>
      </c>
      <c r="C277" s="352"/>
      <c r="D277" s="352"/>
      <c r="E277" s="353"/>
      <c r="F277" s="16">
        <v>0</v>
      </c>
      <c r="G277" s="16">
        <v>0</v>
      </c>
      <c r="H277" s="16">
        <v>0</v>
      </c>
      <c r="I277" s="16">
        <v>0</v>
      </c>
      <c r="J277" s="16">
        <v>0</v>
      </c>
    </row>
    <row r="278" spans="2:10" ht="51.75" customHeight="1" x14ac:dyDescent="0.25">
      <c r="B278" s="357" t="s">
        <v>203</v>
      </c>
      <c r="C278" s="358"/>
      <c r="D278" s="358"/>
      <c r="E278" s="359"/>
      <c r="F278" s="17">
        <v>0</v>
      </c>
      <c r="G278" s="17">
        <v>0</v>
      </c>
      <c r="H278" s="17">
        <v>0</v>
      </c>
      <c r="I278" s="17">
        <v>0</v>
      </c>
      <c r="J278" s="17">
        <v>0</v>
      </c>
    </row>
    <row r="279" spans="2:10" ht="51.75" customHeight="1" x14ac:dyDescent="0.25">
      <c r="B279" s="369" t="s">
        <v>95</v>
      </c>
      <c r="C279" s="370"/>
      <c r="D279" s="370"/>
      <c r="E279" s="371"/>
      <c r="F279" s="27">
        <v>0</v>
      </c>
      <c r="G279" s="27">
        <v>0</v>
      </c>
      <c r="H279" s="27">
        <v>0</v>
      </c>
      <c r="I279" s="27">
        <v>0</v>
      </c>
      <c r="J279" s="27">
        <v>0</v>
      </c>
    </row>
    <row r="280" spans="2:10" ht="51.75" customHeight="1" x14ac:dyDescent="0.25">
      <c r="B280" s="345" t="s">
        <v>80</v>
      </c>
      <c r="C280" s="346"/>
      <c r="D280" s="346"/>
      <c r="E280" s="347"/>
      <c r="F280" s="19">
        <v>0</v>
      </c>
      <c r="G280" s="19">
        <v>0</v>
      </c>
      <c r="H280" s="19">
        <v>0</v>
      </c>
      <c r="I280" s="19">
        <v>0</v>
      </c>
      <c r="J280" s="19">
        <v>0</v>
      </c>
    </row>
    <row r="281" spans="2:10" ht="51.75" customHeight="1" x14ac:dyDescent="0.25">
      <c r="B281" s="348" t="s">
        <v>142</v>
      </c>
      <c r="C281" s="349"/>
      <c r="D281" s="349"/>
      <c r="E281" s="350"/>
      <c r="F281" s="19">
        <v>0</v>
      </c>
      <c r="G281" s="19">
        <v>0</v>
      </c>
      <c r="H281" s="19">
        <v>0</v>
      </c>
      <c r="I281" s="19">
        <v>0</v>
      </c>
      <c r="J281" s="19">
        <v>0</v>
      </c>
    </row>
    <row r="282" spans="2:10" ht="51.75" customHeight="1" x14ac:dyDescent="0.25">
      <c r="B282" s="342" t="s">
        <v>219</v>
      </c>
      <c r="C282" s="343"/>
      <c r="D282" s="343"/>
      <c r="E282" s="344"/>
      <c r="F282" s="24">
        <v>0</v>
      </c>
      <c r="G282" s="24">
        <v>0</v>
      </c>
      <c r="H282" s="24">
        <v>0</v>
      </c>
      <c r="I282" s="24">
        <v>0</v>
      </c>
      <c r="J282" s="24">
        <v>0</v>
      </c>
    </row>
    <row r="283" spans="2:10" ht="51.75" customHeight="1" x14ac:dyDescent="0.25">
      <c r="B283" s="345" t="s">
        <v>196</v>
      </c>
      <c r="C283" s="346"/>
      <c r="D283" s="346"/>
      <c r="E283" s="347"/>
      <c r="F283" s="19">
        <v>0</v>
      </c>
      <c r="G283" s="19">
        <v>0</v>
      </c>
      <c r="H283" s="19">
        <v>0</v>
      </c>
      <c r="I283" s="19">
        <v>0</v>
      </c>
      <c r="J283" s="19">
        <v>0</v>
      </c>
    </row>
    <row r="284" spans="2:10" ht="51.75" customHeight="1" x14ac:dyDescent="0.25">
      <c r="B284" s="345" t="s">
        <v>78</v>
      </c>
      <c r="C284" s="346"/>
      <c r="D284" s="346"/>
      <c r="E284" s="347"/>
      <c r="F284" s="19">
        <v>0</v>
      </c>
      <c r="G284" s="19">
        <v>0</v>
      </c>
      <c r="H284" s="19">
        <v>0</v>
      </c>
      <c r="I284" s="19">
        <v>0</v>
      </c>
      <c r="J284" s="19">
        <v>0</v>
      </c>
    </row>
    <row r="285" spans="2:10" ht="51.75" customHeight="1" x14ac:dyDescent="0.25">
      <c r="B285" s="345" t="s">
        <v>311</v>
      </c>
      <c r="C285" s="346"/>
      <c r="D285" s="346"/>
      <c r="E285" s="347"/>
      <c r="F285" s="19">
        <v>0</v>
      </c>
      <c r="G285" s="19">
        <v>0</v>
      </c>
      <c r="H285" s="19">
        <v>0</v>
      </c>
      <c r="I285" s="19">
        <v>0</v>
      </c>
      <c r="J285" s="19">
        <v>0</v>
      </c>
    </row>
    <row r="286" spans="2:10" ht="51.75" customHeight="1" x14ac:dyDescent="0.25">
      <c r="B286" s="342" t="s">
        <v>312</v>
      </c>
      <c r="C286" s="343"/>
      <c r="D286" s="343"/>
      <c r="E286" s="344"/>
      <c r="F286" s="24">
        <v>0</v>
      </c>
      <c r="G286" s="24">
        <v>0</v>
      </c>
      <c r="H286" s="24">
        <v>0</v>
      </c>
      <c r="I286" s="24">
        <v>0</v>
      </c>
      <c r="J286" s="24">
        <v>0</v>
      </c>
    </row>
    <row r="287" spans="2:10" ht="51.75" customHeight="1" x14ac:dyDescent="0.25">
      <c r="B287" s="354" t="s">
        <v>205</v>
      </c>
      <c r="C287" s="355"/>
      <c r="D287" s="355"/>
      <c r="E287" s="356"/>
      <c r="F287" s="18">
        <v>0</v>
      </c>
      <c r="G287" s="18">
        <v>0</v>
      </c>
      <c r="H287" s="18">
        <v>0</v>
      </c>
      <c r="I287" s="18">
        <v>0</v>
      </c>
      <c r="J287" s="18">
        <v>0</v>
      </c>
    </row>
    <row r="288" spans="2:10" ht="51.75" customHeight="1" x14ac:dyDescent="0.25">
      <c r="B288" s="393" t="s">
        <v>80</v>
      </c>
      <c r="C288" s="394"/>
      <c r="D288" s="394"/>
      <c r="E288" s="395"/>
      <c r="F288" s="19">
        <v>0</v>
      </c>
      <c r="G288" s="19">
        <v>0</v>
      </c>
      <c r="H288" s="19">
        <v>0</v>
      </c>
      <c r="I288" s="19">
        <v>0</v>
      </c>
      <c r="J288" s="19">
        <v>0</v>
      </c>
    </row>
    <row r="289" spans="2:10" ht="51.75" customHeight="1" x14ac:dyDescent="0.25">
      <c r="B289" s="348" t="s">
        <v>142</v>
      </c>
      <c r="C289" s="349"/>
      <c r="D289" s="349"/>
      <c r="E289" s="350"/>
      <c r="F289" s="24">
        <v>0</v>
      </c>
      <c r="G289" s="24">
        <v>0</v>
      </c>
      <c r="H289" s="24">
        <v>0</v>
      </c>
      <c r="I289" s="24">
        <v>0</v>
      </c>
      <c r="J289" s="24">
        <v>0</v>
      </c>
    </row>
    <row r="290" spans="2:10" ht="51.75" customHeight="1" x14ac:dyDescent="0.25">
      <c r="B290" s="342" t="s">
        <v>219</v>
      </c>
      <c r="C290" s="343"/>
      <c r="D290" s="343"/>
      <c r="E290" s="344"/>
      <c r="F290" s="24">
        <v>0</v>
      </c>
      <c r="G290" s="24">
        <v>0</v>
      </c>
      <c r="H290" s="24">
        <v>0</v>
      </c>
      <c r="I290" s="24">
        <v>0</v>
      </c>
      <c r="J290" s="24">
        <v>0</v>
      </c>
    </row>
    <row r="291" spans="2:10" ht="51.75" customHeight="1" x14ac:dyDescent="0.25">
      <c r="B291" s="354" t="s">
        <v>222</v>
      </c>
      <c r="C291" s="355"/>
      <c r="D291" s="355"/>
      <c r="E291" s="356"/>
      <c r="F291" s="18">
        <v>0</v>
      </c>
      <c r="G291" s="18">
        <v>0</v>
      </c>
      <c r="H291" s="18">
        <v>0</v>
      </c>
      <c r="I291" s="18">
        <v>0</v>
      </c>
      <c r="J291" s="18">
        <v>0</v>
      </c>
    </row>
    <row r="292" spans="2:10" ht="51.75" customHeight="1" x14ac:dyDescent="0.25">
      <c r="B292" s="345" t="s">
        <v>80</v>
      </c>
      <c r="C292" s="346"/>
      <c r="D292" s="346"/>
      <c r="E292" s="347"/>
      <c r="F292" s="19">
        <v>0</v>
      </c>
      <c r="G292" s="19">
        <v>0</v>
      </c>
      <c r="H292" s="19">
        <v>0</v>
      </c>
      <c r="I292" s="19">
        <v>0</v>
      </c>
      <c r="J292" s="19">
        <v>0</v>
      </c>
    </row>
    <row r="293" spans="2:10" ht="51.75" customHeight="1" x14ac:dyDescent="0.25">
      <c r="B293" s="348" t="s">
        <v>142</v>
      </c>
      <c r="C293" s="349"/>
      <c r="D293" s="349"/>
      <c r="E293" s="350"/>
      <c r="F293" s="19">
        <v>0</v>
      </c>
      <c r="G293" s="19">
        <v>0</v>
      </c>
      <c r="H293" s="19">
        <v>0</v>
      </c>
      <c r="I293" s="19">
        <v>0</v>
      </c>
      <c r="J293" s="19">
        <v>0</v>
      </c>
    </row>
    <row r="294" spans="2:10" ht="51.75" customHeight="1" x14ac:dyDescent="0.25">
      <c r="B294" s="342" t="s">
        <v>219</v>
      </c>
      <c r="C294" s="343"/>
      <c r="D294" s="343"/>
      <c r="E294" s="344"/>
      <c r="F294" s="24">
        <v>0</v>
      </c>
      <c r="G294" s="24">
        <v>0</v>
      </c>
      <c r="H294" s="24">
        <v>0</v>
      </c>
      <c r="I294" s="24">
        <v>0</v>
      </c>
      <c r="J294" s="24">
        <v>0</v>
      </c>
    </row>
    <row r="295" spans="2:10" ht="51.75" customHeight="1" x14ac:dyDescent="0.25">
      <c r="B295" s="354" t="s">
        <v>223</v>
      </c>
      <c r="C295" s="355"/>
      <c r="D295" s="355"/>
      <c r="E295" s="356"/>
      <c r="F295" s="18">
        <v>0</v>
      </c>
      <c r="G295" s="18">
        <v>0</v>
      </c>
      <c r="H295" s="18">
        <v>0</v>
      </c>
      <c r="I295" s="18">
        <v>0</v>
      </c>
      <c r="J295" s="18">
        <v>0</v>
      </c>
    </row>
    <row r="296" spans="2:10" ht="51.75" customHeight="1" x14ac:dyDescent="0.25">
      <c r="B296" s="345" t="s">
        <v>80</v>
      </c>
      <c r="C296" s="346"/>
      <c r="D296" s="346"/>
      <c r="E296" s="347"/>
      <c r="F296" s="19">
        <v>0</v>
      </c>
      <c r="G296" s="19">
        <v>0</v>
      </c>
      <c r="H296" s="19">
        <v>0</v>
      </c>
      <c r="I296" s="19">
        <v>0</v>
      </c>
      <c r="J296" s="19">
        <v>0</v>
      </c>
    </row>
    <row r="297" spans="2:10" ht="51.75" customHeight="1" x14ac:dyDescent="0.25">
      <c r="B297" s="348" t="s">
        <v>142</v>
      </c>
      <c r="C297" s="349"/>
      <c r="D297" s="349"/>
      <c r="E297" s="350"/>
      <c r="F297" s="24">
        <v>0</v>
      </c>
      <c r="G297" s="24">
        <v>0</v>
      </c>
      <c r="H297" s="24">
        <v>0</v>
      </c>
      <c r="I297" s="24">
        <v>0</v>
      </c>
      <c r="J297" s="24">
        <v>0</v>
      </c>
    </row>
    <row r="298" spans="2:10" ht="51.75" customHeight="1" x14ac:dyDescent="0.25">
      <c r="B298" s="342" t="s">
        <v>219</v>
      </c>
      <c r="C298" s="343"/>
      <c r="D298" s="343"/>
      <c r="E298" s="344"/>
      <c r="F298" s="24">
        <v>0</v>
      </c>
      <c r="G298" s="24">
        <v>0</v>
      </c>
      <c r="H298" s="24">
        <v>0</v>
      </c>
      <c r="I298" s="24">
        <v>0</v>
      </c>
      <c r="J298" s="24">
        <v>0</v>
      </c>
    </row>
    <row r="299" spans="2:10" ht="51.75" customHeight="1" x14ac:dyDescent="0.25">
      <c r="B299" s="363" t="s">
        <v>367</v>
      </c>
      <c r="C299" s="364"/>
      <c r="D299" s="364"/>
      <c r="E299" s="365"/>
      <c r="F299" s="23">
        <v>7311.23</v>
      </c>
      <c r="G299" s="23">
        <v>9000</v>
      </c>
      <c r="H299" s="23">
        <v>0</v>
      </c>
      <c r="I299" s="23">
        <v>0</v>
      </c>
      <c r="J299" s="23">
        <v>0</v>
      </c>
    </row>
    <row r="300" spans="2:10" ht="51.75" customHeight="1" x14ac:dyDescent="0.25">
      <c r="B300" s="357" t="s">
        <v>203</v>
      </c>
      <c r="C300" s="358"/>
      <c r="D300" s="358"/>
      <c r="E300" s="359"/>
      <c r="F300" s="17">
        <v>7311.23</v>
      </c>
      <c r="G300" s="17">
        <v>9000</v>
      </c>
      <c r="H300" s="17">
        <v>0</v>
      </c>
      <c r="I300" s="17">
        <v>0</v>
      </c>
      <c r="J300" s="17">
        <v>0</v>
      </c>
    </row>
    <row r="301" spans="2:10" ht="51.75" customHeight="1" x14ac:dyDescent="0.25">
      <c r="B301" s="369" t="s">
        <v>95</v>
      </c>
      <c r="C301" s="370"/>
      <c r="D301" s="370"/>
      <c r="E301" s="371"/>
      <c r="F301" s="18">
        <v>7311.23</v>
      </c>
      <c r="G301" s="18">
        <v>9000</v>
      </c>
      <c r="H301" s="18">
        <v>0</v>
      </c>
      <c r="I301" s="18">
        <v>0</v>
      </c>
      <c r="J301" s="18">
        <v>0</v>
      </c>
    </row>
    <row r="302" spans="2:10" ht="51.75" customHeight="1" x14ac:dyDescent="0.25">
      <c r="B302" s="354" t="s">
        <v>388</v>
      </c>
      <c r="C302" s="355"/>
      <c r="D302" s="355"/>
      <c r="E302" s="356"/>
      <c r="F302" s="18">
        <v>7311.23</v>
      </c>
      <c r="G302" s="18">
        <v>9000</v>
      </c>
      <c r="H302" s="18">
        <v>0</v>
      </c>
      <c r="I302" s="18">
        <v>0</v>
      </c>
      <c r="J302" s="18">
        <v>0</v>
      </c>
    </row>
    <row r="303" spans="2:10" ht="51.75" customHeight="1" x14ac:dyDescent="0.25">
      <c r="B303" s="345" t="s">
        <v>82</v>
      </c>
      <c r="C303" s="346"/>
      <c r="D303" s="346"/>
      <c r="E303" s="347"/>
      <c r="F303" s="19">
        <v>7311.23</v>
      </c>
      <c r="G303" s="19">
        <v>9000</v>
      </c>
      <c r="H303" s="19">
        <v>0</v>
      </c>
      <c r="I303" s="19">
        <v>0</v>
      </c>
      <c r="J303" s="19">
        <v>0</v>
      </c>
    </row>
    <row r="304" spans="2:10" ht="51.75" customHeight="1" x14ac:dyDescent="0.25">
      <c r="B304" s="348" t="s">
        <v>65</v>
      </c>
      <c r="C304" s="349"/>
      <c r="D304" s="349"/>
      <c r="E304" s="350"/>
      <c r="F304" s="19">
        <v>7311.23</v>
      </c>
      <c r="G304" s="19">
        <v>9000</v>
      </c>
      <c r="H304" s="19">
        <v>0</v>
      </c>
      <c r="I304" s="19">
        <v>0</v>
      </c>
      <c r="J304" s="19">
        <v>0</v>
      </c>
    </row>
    <row r="305" spans="2:11" ht="51.75" customHeight="1" x14ac:dyDescent="0.25">
      <c r="B305" s="342" t="s">
        <v>189</v>
      </c>
      <c r="C305" s="343"/>
      <c r="D305" s="343"/>
      <c r="E305" s="344"/>
      <c r="F305" s="24">
        <v>7311.23</v>
      </c>
      <c r="G305" s="24">
        <v>9000</v>
      </c>
      <c r="H305" s="24">
        <v>0</v>
      </c>
      <c r="I305" s="24">
        <v>0</v>
      </c>
      <c r="J305" s="24">
        <v>0</v>
      </c>
    </row>
    <row r="306" spans="2:11" ht="51.75" customHeight="1" x14ac:dyDescent="0.25">
      <c r="B306" s="363" t="s">
        <v>368</v>
      </c>
      <c r="C306" s="364"/>
      <c r="D306" s="364"/>
      <c r="E306" s="365"/>
      <c r="F306" s="23">
        <v>17218.75</v>
      </c>
      <c r="G306" s="23">
        <v>0</v>
      </c>
      <c r="H306" s="23">
        <v>0</v>
      </c>
      <c r="I306" s="23">
        <v>0</v>
      </c>
      <c r="J306" s="23">
        <v>0</v>
      </c>
    </row>
    <row r="307" spans="2:11" ht="51.75" customHeight="1" x14ac:dyDescent="0.25">
      <c r="B307" s="372" t="s">
        <v>366</v>
      </c>
      <c r="C307" s="373"/>
      <c r="D307" s="373"/>
      <c r="E307" s="374"/>
      <c r="F307" s="13">
        <v>17218.75</v>
      </c>
      <c r="G307" s="13">
        <v>0</v>
      </c>
      <c r="H307" s="13">
        <v>0</v>
      </c>
      <c r="I307" s="13">
        <v>0</v>
      </c>
      <c r="J307" s="13">
        <v>0</v>
      </c>
    </row>
    <row r="308" spans="2:11" ht="51.75" customHeight="1" x14ac:dyDescent="0.25">
      <c r="B308" s="357" t="s">
        <v>203</v>
      </c>
      <c r="C308" s="358"/>
      <c r="D308" s="358"/>
      <c r="E308" s="359"/>
      <c r="F308" s="17">
        <v>17218.75</v>
      </c>
      <c r="G308" s="17">
        <v>0</v>
      </c>
      <c r="H308" s="17">
        <v>0</v>
      </c>
      <c r="I308" s="17">
        <v>0</v>
      </c>
      <c r="J308" s="17">
        <v>0</v>
      </c>
    </row>
    <row r="309" spans="2:11" ht="51.75" customHeight="1" x14ac:dyDescent="0.25">
      <c r="B309" s="369" t="s">
        <v>95</v>
      </c>
      <c r="C309" s="370"/>
      <c r="D309" s="370"/>
      <c r="E309" s="371"/>
      <c r="F309" s="18">
        <v>17218.75</v>
      </c>
      <c r="G309" s="18">
        <v>0</v>
      </c>
      <c r="H309" s="18">
        <v>0</v>
      </c>
      <c r="I309" s="18">
        <v>0</v>
      </c>
      <c r="J309" s="18">
        <v>0</v>
      </c>
    </row>
    <row r="310" spans="2:11" ht="51.75" customHeight="1" x14ac:dyDescent="0.25">
      <c r="B310" s="354" t="s">
        <v>388</v>
      </c>
      <c r="C310" s="355"/>
      <c r="D310" s="355"/>
      <c r="E310" s="356"/>
      <c r="F310" s="18">
        <v>17218.75</v>
      </c>
      <c r="G310" s="18">
        <v>0</v>
      </c>
      <c r="H310" s="18">
        <v>0</v>
      </c>
      <c r="I310" s="18">
        <v>0</v>
      </c>
      <c r="J310" s="18">
        <v>0</v>
      </c>
    </row>
    <row r="311" spans="2:11" ht="51.75" customHeight="1" x14ac:dyDescent="0.25">
      <c r="B311" s="345" t="s">
        <v>80</v>
      </c>
      <c r="C311" s="346"/>
      <c r="D311" s="346"/>
      <c r="E311" s="347"/>
      <c r="F311" s="19">
        <v>17218.75</v>
      </c>
      <c r="G311" s="95">
        <v>0</v>
      </c>
      <c r="H311" s="95">
        <v>0</v>
      </c>
      <c r="I311" s="95">
        <v>0</v>
      </c>
      <c r="J311" s="95">
        <v>0</v>
      </c>
    </row>
    <row r="312" spans="2:11" ht="51.75" customHeight="1" x14ac:dyDescent="0.25">
      <c r="B312" s="348" t="s">
        <v>142</v>
      </c>
      <c r="C312" s="349"/>
      <c r="D312" s="349"/>
      <c r="E312" s="350"/>
      <c r="F312" s="24">
        <v>17218.75</v>
      </c>
      <c r="G312" s="95">
        <v>0</v>
      </c>
      <c r="H312" s="95">
        <v>0</v>
      </c>
      <c r="I312" s="95">
        <v>0</v>
      </c>
      <c r="J312" s="95">
        <v>0</v>
      </c>
    </row>
    <row r="313" spans="2:11" ht="51.75" customHeight="1" x14ac:dyDescent="0.25">
      <c r="B313" s="342" t="s">
        <v>219</v>
      </c>
      <c r="C313" s="343"/>
      <c r="D313" s="343"/>
      <c r="E313" s="344"/>
      <c r="F313" s="24">
        <v>17218.75</v>
      </c>
      <c r="G313" s="95">
        <v>0</v>
      </c>
      <c r="H313" s="95">
        <v>0</v>
      </c>
      <c r="I313" s="95">
        <v>0</v>
      </c>
      <c r="J313" s="95">
        <v>0</v>
      </c>
      <c r="K313" s="10"/>
    </row>
    <row r="314" spans="2:11" ht="51.75" customHeight="1" x14ac:dyDescent="0.25">
      <c r="B314" s="363" t="s">
        <v>372</v>
      </c>
      <c r="C314" s="364"/>
      <c r="D314" s="364"/>
      <c r="E314" s="365"/>
      <c r="F314" s="23">
        <v>0</v>
      </c>
      <c r="G314" s="23">
        <v>9000</v>
      </c>
      <c r="H314" s="23">
        <v>0</v>
      </c>
      <c r="I314" s="23">
        <v>0</v>
      </c>
      <c r="J314" s="23">
        <v>0</v>
      </c>
      <c r="K314" s="10"/>
    </row>
    <row r="315" spans="2:11" ht="51.75" customHeight="1" x14ac:dyDescent="0.25">
      <c r="B315" s="357" t="s">
        <v>203</v>
      </c>
      <c r="C315" s="358"/>
      <c r="D315" s="358"/>
      <c r="E315" s="359"/>
      <c r="F315" s="17">
        <v>0</v>
      </c>
      <c r="G315" s="17">
        <v>9000</v>
      </c>
      <c r="H315" s="17">
        <v>0</v>
      </c>
      <c r="I315" s="17">
        <v>0</v>
      </c>
      <c r="J315" s="17">
        <v>0</v>
      </c>
    </row>
    <row r="316" spans="2:11" ht="51.75" customHeight="1" x14ac:dyDescent="0.25">
      <c r="B316" s="369" t="s">
        <v>95</v>
      </c>
      <c r="C316" s="370"/>
      <c r="D316" s="370"/>
      <c r="E316" s="371"/>
      <c r="F316" s="27">
        <v>0</v>
      </c>
      <c r="G316" s="18">
        <v>9000</v>
      </c>
      <c r="H316" s="18">
        <v>0</v>
      </c>
      <c r="I316" s="18">
        <v>0</v>
      </c>
      <c r="J316" s="18">
        <v>0</v>
      </c>
    </row>
    <row r="317" spans="2:11" ht="51.75" customHeight="1" x14ac:dyDescent="0.25">
      <c r="B317" s="354" t="s">
        <v>388</v>
      </c>
      <c r="C317" s="355"/>
      <c r="D317" s="355"/>
      <c r="E317" s="356"/>
      <c r="F317" s="27">
        <v>0</v>
      </c>
      <c r="G317" s="18">
        <v>9000</v>
      </c>
      <c r="H317" s="18">
        <v>0</v>
      </c>
      <c r="I317" s="18">
        <v>0</v>
      </c>
      <c r="J317" s="18">
        <v>0</v>
      </c>
    </row>
    <row r="318" spans="2:11" ht="51.75" customHeight="1" x14ac:dyDescent="0.25">
      <c r="B318" s="345" t="s">
        <v>82</v>
      </c>
      <c r="C318" s="346"/>
      <c r="D318" s="346"/>
      <c r="E318" s="347"/>
      <c r="F318" s="19">
        <v>0</v>
      </c>
      <c r="G318" s="19">
        <v>9000</v>
      </c>
      <c r="H318" s="19">
        <v>0</v>
      </c>
      <c r="I318" s="19">
        <v>0</v>
      </c>
      <c r="J318" s="19">
        <v>0</v>
      </c>
    </row>
    <row r="319" spans="2:11" ht="51.75" customHeight="1" x14ac:dyDescent="0.25">
      <c r="B319" s="348" t="s">
        <v>65</v>
      </c>
      <c r="C319" s="349"/>
      <c r="D319" s="349"/>
      <c r="E319" s="350"/>
      <c r="F319" s="19">
        <v>0</v>
      </c>
      <c r="G319" s="19">
        <v>9000</v>
      </c>
      <c r="H319" s="95">
        <v>0</v>
      </c>
      <c r="I319" s="95">
        <v>0</v>
      </c>
      <c r="J319" s="95">
        <v>0</v>
      </c>
    </row>
    <row r="320" spans="2:11" ht="51.75" customHeight="1" x14ac:dyDescent="0.25">
      <c r="B320" s="342" t="s">
        <v>189</v>
      </c>
      <c r="C320" s="343"/>
      <c r="D320" s="343"/>
      <c r="E320" s="344"/>
      <c r="F320" s="24">
        <v>0</v>
      </c>
      <c r="G320" s="24">
        <v>9000</v>
      </c>
      <c r="H320" s="95">
        <v>0</v>
      </c>
      <c r="I320" s="95">
        <v>0</v>
      </c>
      <c r="J320" s="95">
        <v>0</v>
      </c>
    </row>
    <row r="321" spans="2:10" ht="51.75" customHeight="1" x14ac:dyDescent="0.25">
      <c r="B321" s="351" t="s">
        <v>373</v>
      </c>
      <c r="C321" s="352"/>
      <c r="D321" s="352"/>
      <c r="E321" s="353"/>
      <c r="F321" s="16">
        <v>0</v>
      </c>
      <c r="G321" s="16">
        <v>31250</v>
      </c>
      <c r="H321" s="16">
        <v>0</v>
      </c>
      <c r="I321" s="16">
        <v>0</v>
      </c>
      <c r="J321" s="16">
        <v>0</v>
      </c>
    </row>
    <row r="322" spans="2:10" ht="51.75" customHeight="1" x14ac:dyDescent="0.25">
      <c r="B322" s="357" t="s">
        <v>217</v>
      </c>
      <c r="C322" s="358"/>
      <c r="D322" s="358"/>
      <c r="E322" s="359"/>
      <c r="F322" s="17">
        <v>0</v>
      </c>
      <c r="G322" s="17">
        <v>31250</v>
      </c>
      <c r="H322" s="17">
        <v>0</v>
      </c>
      <c r="I322" s="17">
        <v>0</v>
      </c>
      <c r="J322" s="17">
        <v>0</v>
      </c>
    </row>
    <row r="323" spans="2:10" ht="51.75" customHeight="1" x14ac:dyDescent="0.25">
      <c r="B323" s="354" t="s">
        <v>279</v>
      </c>
      <c r="C323" s="355"/>
      <c r="D323" s="355"/>
      <c r="E323" s="356"/>
      <c r="F323" s="18">
        <v>0</v>
      </c>
      <c r="G323" s="18">
        <v>31250</v>
      </c>
      <c r="H323" s="18">
        <v>0</v>
      </c>
      <c r="I323" s="18">
        <v>0</v>
      </c>
      <c r="J323" s="18">
        <v>0</v>
      </c>
    </row>
    <row r="324" spans="2:10" ht="51.75" customHeight="1" x14ac:dyDescent="0.25">
      <c r="B324" s="354" t="s">
        <v>388</v>
      </c>
      <c r="C324" s="355"/>
      <c r="D324" s="355"/>
      <c r="E324" s="356"/>
      <c r="F324" s="18">
        <v>0</v>
      </c>
      <c r="G324" s="18">
        <v>31250</v>
      </c>
      <c r="H324" s="18">
        <v>0</v>
      </c>
      <c r="I324" s="18">
        <v>0</v>
      </c>
      <c r="J324" s="18">
        <v>0</v>
      </c>
    </row>
    <row r="325" spans="2:10" ht="51.75" customHeight="1" x14ac:dyDescent="0.25">
      <c r="B325" s="345" t="s">
        <v>82</v>
      </c>
      <c r="C325" s="346"/>
      <c r="D325" s="346"/>
      <c r="E325" s="347"/>
      <c r="F325" s="19">
        <v>0</v>
      </c>
      <c r="G325" s="19">
        <v>31250</v>
      </c>
      <c r="H325" s="19">
        <v>0</v>
      </c>
      <c r="I325" s="19">
        <v>0</v>
      </c>
      <c r="J325" s="19">
        <v>0</v>
      </c>
    </row>
    <row r="326" spans="2:10" ht="51.75" customHeight="1" x14ac:dyDescent="0.25">
      <c r="B326" s="348" t="s">
        <v>65</v>
      </c>
      <c r="C326" s="349"/>
      <c r="D326" s="349"/>
      <c r="E326" s="350"/>
      <c r="F326" s="24">
        <v>0</v>
      </c>
      <c r="G326" s="24">
        <v>31250</v>
      </c>
      <c r="H326" s="19">
        <v>0</v>
      </c>
      <c r="I326" s="19">
        <v>0</v>
      </c>
      <c r="J326" s="19">
        <v>0</v>
      </c>
    </row>
    <row r="327" spans="2:10" ht="51.75" customHeight="1" x14ac:dyDescent="0.25">
      <c r="B327" s="342" t="s">
        <v>190</v>
      </c>
      <c r="C327" s="343"/>
      <c r="D327" s="343"/>
      <c r="E327" s="344"/>
      <c r="F327" s="24">
        <v>0</v>
      </c>
      <c r="G327" s="24">
        <v>31250</v>
      </c>
      <c r="H327" s="19">
        <v>0</v>
      </c>
      <c r="I327" s="19">
        <v>0</v>
      </c>
      <c r="J327" s="19">
        <v>0</v>
      </c>
    </row>
    <row r="328" spans="2:10" ht="51.75" customHeight="1" x14ac:dyDescent="0.25">
      <c r="B328" s="351" t="s">
        <v>374</v>
      </c>
      <c r="C328" s="352"/>
      <c r="D328" s="352"/>
      <c r="E328" s="353"/>
      <c r="F328" s="16">
        <v>0</v>
      </c>
      <c r="G328" s="16">
        <v>10000</v>
      </c>
      <c r="H328" s="16">
        <v>100000</v>
      </c>
      <c r="I328" s="173">
        <v>0</v>
      </c>
      <c r="J328" s="173">
        <v>0</v>
      </c>
    </row>
    <row r="329" spans="2:10" ht="51.75" customHeight="1" x14ac:dyDescent="0.25">
      <c r="B329" s="357" t="s">
        <v>217</v>
      </c>
      <c r="C329" s="358"/>
      <c r="D329" s="358"/>
      <c r="E329" s="359"/>
      <c r="F329" s="17">
        <v>0</v>
      </c>
      <c r="G329" s="17">
        <v>10000</v>
      </c>
      <c r="H329" s="17">
        <v>100000</v>
      </c>
      <c r="I329" s="171">
        <v>0</v>
      </c>
      <c r="J329" s="171">
        <v>0</v>
      </c>
    </row>
    <row r="330" spans="2:10" ht="51.75" customHeight="1" x14ac:dyDescent="0.25">
      <c r="B330" s="354" t="s">
        <v>279</v>
      </c>
      <c r="C330" s="355"/>
      <c r="D330" s="355"/>
      <c r="E330" s="356"/>
      <c r="F330" s="18">
        <v>0</v>
      </c>
      <c r="G330" s="18">
        <v>2000</v>
      </c>
      <c r="H330" s="18">
        <v>20000</v>
      </c>
      <c r="I330" s="170">
        <v>0</v>
      </c>
      <c r="J330" s="170">
        <v>0</v>
      </c>
    </row>
    <row r="331" spans="2:10" ht="51.75" customHeight="1" x14ac:dyDescent="0.25">
      <c r="B331" s="354" t="s">
        <v>388</v>
      </c>
      <c r="C331" s="355"/>
      <c r="D331" s="355"/>
      <c r="E331" s="356"/>
      <c r="F331" s="18">
        <v>0</v>
      </c>
      <c r="G331" s="18">
        <v>2000</v>
      </c>
      <c r="H331" s="18">
        <v>20000</v>
      </c>
      <c r="I331" s="170">
        <v>0</v>
      </c>
      <c r="J331" s="170">
        <v>0</v>
      </c>
    </row>
    <row r="332" spans="2:10" ht="51.75" customHeight="1" x14ac:dyDescent="0.25">
      <c r="B332" s="345" t="s">
        <v>80</v>
      </c>
      <c r="C332" s="346"/>
      <c r="D332" s="346"/>
      <c r="E332" s="347"/>
      <c r="F332" s="19">
        <v>0</v>
      </c>
      <c r="G332" s="19">
        <v>2000</v>
      </c>
      <c r="H332" s="19">
        <v>20000</v>
      </c>
      <c r="I332" s="44">
        <v>0</v>
      </c>
      <c r="J332" s="44">
        <v>0</v>
      </c>
    </row>
    <row r="333" spans="2:10" ht="51.75" customHeight="1" x14ac:dyDescent="0.25">
      <c r="B333" s="348" t="s">
        <v>225</v>
      </c>
      <c r="C333" s="349"/>
      <c r="D333" s="349"/>
      <c r="E333" s="350"/>
      <c r="F333" s="19">
        <v>0</v>
      </c>
      <c r="G333" s="24">
        <v>2000</v>
      </c>
      <c r="H333" s="19">
        <v>0</v>
      </c>
      <c r="I333" s="44">
        <v>0</v>
      </c>
      <c r="J333" s="44">
        <v>0</v>
      </c>
    </row>
    <row r="334" spans="2:10" ht="51.75" customHeight="1" x14ac:dyDescent="0.25">
      <c r="B334" s="342" t="s">
        <v>226</v>
      </c>
      <c r="C334" s="343"/>
      <c r="D334" s="343"/>
      <c r="E334" s="344"/>
      <c r="F334" s="24">
        <v>0</v>
      </c>
      <c r="G334" s="24">
        <v>2000</v>
      </c>
      <c r="H334" s="24">
        <v>0</v>
      </c>
      <c r="I334" s="44">
        <v>0</v>
      </c>
      <c r="J334" s="44">
        <v>0</v>
      </c>
    </row>
    <row r="335" spans="2:10" ht="51.75" customHeight="1" x14ac:dyDescent="0.25">
      <c r="B335" s="360" t="s">
        <v>73</v>
      </c>
      <c r="C335" s="361"/>
      <c r="D335" s="361"/>
      <c r="E335" s="362"/>
      <c r="F335" s="19">
        <v>0</v>
      </c>
      <c r="G335" s="24">
        <v>0</v>
      </c>
      <c r="H335" s="19">
        <v>20000</v>
      </c>
      <c r="I335" s="44">
        <v>0</v>
      </c>
      <c r="J335" s="44">
        <v>0</v>
      </c>
    </row>
    <row r="336" spans="2:10" ht="51.75" customHeight="1" x14ac:dyDescent="0.25">
      <c r="B336" s="360" t="s">
        <v>224</v>
      </c>
      <c r="C336" s="361"/>
      <c r="D336" s="361"/>
      <c r="E336" s="362"/>
      <c r="F336" s="24">
        <v>0</v>
      </c>
      <c r="G336" s="24">
        <v>0</v>
      </c>
      <c r="H336" s="24">
        <v>20000</v>
      </c>
      <c r="I336" s="44">
        <v>0</v>
      </c>
      <c r="J336" s="44">
        <v>0</v>
      </c>
    </row>
    <row r="337" spans="2:10" ht="51.75" customHeight="1" x14ac:dyDescent="0.25">
      <c r="B337" s="354" t="s">
        <v>205</v>
      </c>
      <c r="C337" s="355"/>
      <c r="D337" s="355"/>
      <c r="E337" s="356"/>
      <c r="F337" s="18">
        <v>0</v>
      </c>
      <c r="G337" s="18">
        <v>8000</v>
      </c>
      <c r="H337" s="18">
        <v>80000</v>
      </c>
      <c r="I337" s="170">
        <v>0</v>
      </c>
      <c r="J337" s="170">
        <v>0</v>
      </c>
    </row>
    <row r="338" spans="2:10" ht="51.75" customHeight="1" x14ac:dyDescent="0.25">
      <c r="B338" s="354" t="s">
        <v>392</v>
      </c>
      <c r="C338" s="355"/>
      <c r="D338" s="355"/>
      <c r="E338" s="356"/>
      <c r="F338" s="18">
        <v>0</v>
      </c>
      <c r="G338" s="18">
        <v>8000</v>
      </c>
      <c r="H338" s="18">
        <v>80000</v>
      </c>
      <c r="I338" s="170">
        <v>0</v>
      </c>
      <c r="J338" s="170">
        <v>0</v>
      </c>
    </row>
    <row r="339" spans="2:10" ht="51.75" customHeight="1" x14ac:dyDescent="0.25">
      <c r="B339" s="345" t="s">
        <v>80</v>
      </c>
      <c r="C339" s="346"/>
      <c r="D339" s="346"/>
      <c r="E339" s="347"/>
      <c r="F339" s="19">
        <v>0</v>
      </c>
      <c r="G339" s="19">
        <v>8000</v>
      </c>
      <c r="H339" s="19">
        <v>80000</v>
      </c>
      <c r="I339" s="44">
        <v>0</v>
      </c>
      <c r="J339" s="44">
        <v>0</v>
      </c>
    </row>
    <row r="340" spans="2:10" ht="51.75" customHeight="1" x14ac:dyDescent="0.25">
      <c r="B340" s="348" t="s">
        <v>225</v>
      </c>
      <c r="C340" s="349"/>
      <c r="D340" s="349"/>
      <c r="E340" s="350"/>
      <c r="F340" s="24">
        <v>0</v>
      </c>
      <c r="G340" s="24">
        <v>8000</v>
      </c>
      <c r="H340" s="24">
        <v>0</v>
      </c>
      <c r="I340" s="44">
        <v>0</v>
      </c>
      <c r="J340" s="44">
        <v>0</v>
      </c>
    </row>
    <row r="341" spans="2:10" ht="51.75" customHeight="1" x14ac:dyDescent="0.25">
      <c r="B341" s="342" t="s">
        <v>226</v>
      </c>
      <c r="C341" s="343"/>
      <c r="D341" s="343"/>
      <c r="E341" s="344"/>
      <c r="F341" s="24">
        <v>0</v>
      </c>
      <c r="G341" s="24">
        <v>8000</v>
      </c>
      <c r="H341" s="24">
        <v>0</v>
      </c>
      <c r="I341" s="44">
        <v>0</v>
      </c>
      <c r="J341" s="44">
        <v>0</v>
      </c>
    </row>
    <row r="342" spans="2:10" ht="51.75" customHeight="1" x14ac:dyDescent="0.25">
      <c r="B342" s="360" t="s">
        <v>73</v>
      </c>
      <c r="C342" s="361"/>
      <c r="D342" s="361"/>
      <c r="E342" s="362"/>
      <c r="F342" s="19">
        <v>0</v>
      </c>
      <c r="G342" s="24">
        <v>0</v>
      </c>
      <c r="H342" s="19">
        <v>80000</v>
      </c>
      <c r="I342" s="44">
        <v>0</v>
      </c>
      <c r="J342" s="44">
        <v>0</v>
      </c>
    </row>
    <row r="343" spans="2:10" ht="51.75" customHeight="1" x14ac:dyDescent="0.25">
      <c r="B343" s="360" t="s">
        <v>224</v>
      </c>
      <c r="C343" s="361"/>
      <c r="D343" s="361"/>
      <c r="E343" s="362"/>
      <c r="F343" s="24">
        <v>0</v>
      </c>
      <c r="G343" s="24">
        <v>0</v>
      </c>
      <c r="H343" s="24">
        <v>80000</v>
      </c>
      <c r="I343" s="44">
        <v>0</v>
      </c>
      <c r="J343" s="44">
        <v>0</v>
      </c>
    </row>
    <row r="344" spans="2:10" ht="51.75" customHeight="1" x14ac:dyDescent="0.25">
      <c r="B344" s="372" t="s">
        <v>228</v>
      </c>
      <c r="C344" s="373"/>
      <c r="D344" s="373"/>
      <c r="E344" s="374"/>
      <c r="F344" s="28">
        <v>191755.16000000003</v>
      </c>
      <c r="G344" s="13">
        <v>240766.64</v>
      </c>
      <c r="H344" s="13">
        <f>H345</f>
        <v>319000</v>
      </c>
      <c r="I344" s="13">
        <f t="shared" ref="I344:J347" si="3">I345</f>
        <v>326000</v>
      </c>
      <c r="J344" s="13">
        <f t="shared" si="3"/>
        <v>326000</v>
      </c>
    </row>
    <row r="345" spans="2:10" ht="51.75" customHeight="1" x14ac:dyDescent="0.25">
      <c r="B345" s="421" t="s">
        <v>229</v>
      </c>
      <c r="C345" s="422"/>
      <c r="D345" s="422"/>
      <c r="E345" s="423"/>
      <c r="F345" s="29">
        <v>191755.16000000003</v>
      </c>
      <c r="G345" s="14">
        <v>240766.64</v>
      </c>
      <c r="H345" s="14">
        <f>H346</f>
        <v>319000</v>
      </c>
      <c r="I345" s="14">
        <f t="shared" si="3"/>
        <v>326000</v>
      </c>
      <c r="J345" s="14">
        <f t="shared" si="3"/>
        <v>326000</v>
      </c>
    </row>
    <row r="346" spans="2:10" ht="51.75" customHeight="1" x14ac:dyDescent="0.25">
      <c r="B346" s="366" t="s">
        <v>230</v>
      </c>
      <c r="C346" s="367"/>
      <c r="D346" s="367"/>
      <c r="E346" s="368"/>
      <c r="F346" s="30">
        <v>191755.16000000003</v>
      </c>
      <c r="G346" s="15">
        <v>240766.64</v>
      </c>
      <c r="H346" s="15">
        <f>H347</f>
        <v>319000</v>
      </c>
      <c r="I346" s="15">
        <f t="shared" si="3"/>
        <v>326000</v>
      </c>
      <c r="J346" s="15">
        <f t="shared" si="3"/>
        <v>326000</v>
      </c>
    </row>
    <row r="347" spans="2:10" ht="51.75" customHeight="1" x14ac:dyDescent="0.25">
      <c r="B347" s="351" t="s">
        <v>231</v>
      </c>
      <c r="C347" s="352"/>
      <c r="D347" s="352"/>
      <c r="E347" s="353"/>
      <c r="F347" s="31">
        <v>191755.16000000003</v>
      </c>
      <c r="G347" s="16">
        <v>240766.64</v>
      </c>
      <c r="H347" s="16">
        <f>H348</f>
        <v>319000</v>
      </c>
      <c r="I347" s="16">
        <f t="shared" si="3"/>
        <v>326000</v>
      </c>
      <c r="J347" s="16">
        <f t="shared" si="3"/>
        <v>326000</v>
      </c>
    </row>
    <row r="348" spans="2:10" ht="51.75" customHeight="1" x14ac:dyDescent="0.25">
      <c r="B348" s="357" t="s">
        <v>232</v>
      </c>
      <c r="C348" s="358"/>
      <c r="D348" s="358"/>
      <c r="E348" s="359"/>
      <c r="F348" s="25">
        <v>191755.16000000003</v>
      </c>
      <c r="G348" s="17">
        <v>240766.64</v>
      </c>
      <c r="H348" s="17">
        <f>H349+H369</f>
        <v>319000</v>
      </c>
      <c r="I348" s="17">
        <f>I349+I369</f>
        <v>326000</v>
      </c>
      <c r="J348" s="17">
        <f>J349+J369</f>
        <v>326000</v>
      </c>
    </row>
    <row r="349" spans="2:10" ht="51.75" customHeight="1" x14ac:dyDescent="0.25">
      <c r="B349" s="378" t="s">
        <v>95</v>
      </c>
      <c r="C349" s="379"/>
      <c r="D349" s="379"/>
      <c r="E349" s="380"/>
      <c r="F349" s="18">
        <v>154830.51000000004</v>
      </c>
      <c r="G349" s="18">
        <v>223500</v>
      </c>
      <c r="H349" s="18">
        <f t="shared" ref="H349:J350" si="4">H351+H364</f>
        <v>257000</v>
      </c>
      <c r="I349" s="18">
        <f t="shared" si="4"/>
        <v>264000</v>
      </c>
      <c r="J349" s="18">
        <f t="shared" si="4"/>
        <v>264000</v>
      </c>
    </row>
    <row r="350" spans="2:10" ht="51.75" customHeight="1" x14ac:dyDescent="0.25">
      <c r="B350" s="354" t="s">
        <v>388</v>
      </c>
      <c r="C350" s="355"/>
      <c r="D350" s="355"/>
      <c r="E350" s="356"/>
      <c r="F350" s="18">
        <v>154830.51000000004</v>
      </c>
      <c r="G350" s="18">
        <v>223500</v>
      </c>
      <c r="H350" s="18">
        <f t="shared" si="4"/>
        <v>165000</v>
      </c>
      <c r="I350" s="18">
        <f t="shared" si="4"/>
        <v>165000</v>
      </c>
      <c r="J350" s="18">
        <f t="shared" si="4"/>
        <v>165000</v>
      </c>
    </row>
    <row r="351" spans="2:10" ht="51.75" customHeight="1" x14ac:dyDescent="0.25">
      <c r="B351" s="345" t="s">
        <v>82</v>
      </c>
      <c r="C351" s="346"/>
      <c r="D351" s="346"/>
      <c r="E351" s="347"/>
      <c r="F351" s="19">
        <v>152517.38000000003</v>
      </c>
      <c r="G351" s="19">
        <v>222000</v>
      </c>
      <c r="H351" s="19">
        <f>H352+H356+H360+H362</f>
        <v>255000</v>
      </c>
      <c r="I351" s="19">
        <f>I352+I356+I360+I362</f>
        <v>262000</v>
      </c>
      <c r="J351" s="19">
        <f>J352+J356+J360+J362</f>
        <v>262000</v>
      </c>
    </row>
    <row r="352" spans="2:10" ht="51.75" customHeight="1" x14ac:dyDescent="0.25">
      <c r="B352" s="348" t="s">
        <v>64</v>
      </c>
      <c r="C352" s="349"/>
      <c r="D352" s="349"/>
      <c r="E352" s="350"/>
      <c r="F352" s="21">
        <v>79654.39</v>
      </c>
      <c r="G352" s="19">
        <v>140000</v>
      </c>
      <c r="H352" s="19">
        <f>H353+H354+H355</f>
        <v>165000</v>
      </c>
      <c r="I352" s="19">
        <f>I353+I354+I355</f>
        <v>165000</v>
      </c>
      <c r="J352" s="19">
        <f>J353+J354+J355</f>
        <v>165000</v>
      </c>
    </row>
    <row r="353" spans="2:10" ht="51.75" customHeight="1" x14ac:dyDescent="0.25">
      <c r="B353" s="342" t="s">
        <v>186</v>
      </c>
      <c r="C353" s="343"/>
      <c r="D353" s="343"/>
      <c r="E353" s="344"/>
      <c r="F353" s="24">
        <v>59371.02</v>
      </c>
      <c r="G353" s="24">
        <v>106500</v>
      </c>
      <c r="H353" s="24">
        <v>130000</v>
      </c>
      <c r="I353" s="24">
        <v>130000</v>
      </c>
      <c r="J353" s="24">
        <v>130000</v>
      </c>
    </row>
    <row r="354" spans="2:10" ht="51.75" customHeight="1" x14ac:dyDescent="0.25">
      <c r="B354" s="342" t="s">
        <v>233</v>
      </c>
      <c r="C354" s="343"/>
      <c r="D354" s="343"/>
      <c r="E354" s="344"/>
      <c r="F354" s="24">
        <v>12866.74</v>
      </c>
      <c r="G354" s="24">
        <v>20000</v>
      </c>
      <c r="H354" s="24">
        <v>20000</v>
      </c>
      <c r="I354" s="24">
        <v>20000</v>
      </c>
      <c r="J354" s="24">
        <v>20000</v>
      </c>
    </row>
    <row r="355" spans="2:10" ht="51.75" customHeight="1" x14ac:dyDescent="0.25">
      <c r="B355" s="342" t="s">
        <v>234</v>
      </c>
      <c r="C355" s="343"/>
      <c r="D355" s="343"/>
      <c r="E355" s="344"/>
      <c r="F355" s="24">
        <v>7416.63</v>
      </c>
      <c r="G355" s="24">
        <v>13500</v>
      </c>
      <c r="H355" s="24">
        <v>15000</v>
      </c>
      <c r="I355" s="24">
        <v>15000</v>
      </c>
      <c r="J355" s="24">
        <v>15000</v>
      </c>
    </row>
    <row r="356" spans="2:10" ht="51.75" customHeight="1" x14ac:dyDescent="0.25">
      <c r="B356" s="348" t="s">
        <v>65</v>
      </c>
      <c r="C356" s="349"/>
      <c r="D356" s="349"/>
      <c r="E356" s="350"/>
      <c r="F356" s="19">
        <v>66393.010000000009</v>
      </c>
      <c r="G356" s="19">
        <v>80000</v>
      </c>
      <c r="H356" s="19">
        <f>H357+H358+H359</f>
        <v>88000</v>
      </c>
      <c r="I356" s="19">
        <f>I357+I358+I359</f>
        <v>95000</v>
      </c>
      <c r="J356" s="19">
        <f>J357+J358+J359</f>
        <v>95000</v>
      </c>
    </row>
    <row r="357" spans="2:10" ht="51.75" customHeight="1" x14ac:dyDescent="0.25">
      <c r="B357" s="342" t="s">
        <v>188</v>
      </c>
      <c r="C357" s="343"/>
      <c r="D357" s="343"/>
      <c r="E357" s="344"/>
      <c r="F357" s="24">
        <v>7271.85</v>
      </c>
      <c r="G357" s="24">
        <v>15000</v>
      </c>
      <c r="H357" s="24">
        <v>18000</v>
      </c>
      <c r="I357" s="44">
        <v>15000</v>
      </c>
      <c r="J357" s="44">
        <v>15000</v>
      </c>
    </row>
    <row r="358" spans="2:10" ht="51.75" customHeight="1" x14ac:dyDescent="0.25">
      <c r="B358" s="342" t="s">
        <v>189</v>
      </c>
      <c r="C358" s="343"/>
      <c r="D358" s="343"/>
      <c r="E358" s="344"/>
      <c r="F358" s="24">
        <v>20372.8</v>
      </c>
      <c r="G358" s="24">
        <v>25000</v>
      </c>
      <c r="H358" s="24">
        <v>40000</v>
      </c>
      <c r="I358" s="44">
        <v>45000</v>
      </c>
      <c r="J358" s="44">
        <v>40000</v>
      </c>
    </row>
    <row r="359" spans="2:10" ht="51.75" customHeight="1" x14ac:dyDescent="0.25">
      <c r="B359" s="342" t="s">
        <v>190</v>
      </c>
      <c r="C359" s="343"/>
      <c r="D359" s="343"/>
      <c r="E359" s="344"/>
      <c r="F359" s="24">
        <v>38748.36</v>
      </c>
      <c r="G359" s="24">
        <v>40000</v>
      </c>
      <c r="H359" s="24">
        <v>30000</v>
      </c>
      <c r="I359" s="44">
        <v>35000</v>
      </c>
      <c r="J359" s="44">
        <v>40000</v>
      </c>
    </row>
    <row r="360" spans="2:10" ht="51.75" customHeight="1" x14ac:dyDescent="0.25">
      <c r="B360" s="348" t="s">
        <v>66</v>
      </c>
      <c r="C360" s="349"/>
      <c r="D360" s="349"/>
      <c r="E360" s="350"/>
      <c r="F360" s="19">
        <v>4156.8500000000004</v>
      </c>
      <c r="G360" s="19">
        <v>1000</v>
      </c>
      <c r="H360" s="19">
        <v>1000</v>
      </c>
      <c r="I360" s="19">
        <v>1000</v>
      </c>
      <c r="J360" s="19">
        <v>1000</v>
      </c>
    </row>
    <row r="361" spans="2:10" ht="51.75" customHeight="1" x14ac:dyDescent="0.25">
      <c r="B361" s="342" t="s">
        <v>235</v>
      </c>
      <c r="C361" s="343"/>
      <c r="D361" s="343"/>
      <c r="E361" s="344"/>
      <c r="F361" s="24">
        <v>4156.8500000000004</v>
      </c>
      <c r="G361" s="24">
        <v>1000</v>
      </c>
      <c r="H361" s="24">
        <v>1000</v>
      </c>
      <c r="I361" s="24">
        <v>1000</v>
      </c>
      <c r="J361" s="24">
        <v>1000</v>
      </c>
    </row>
    <row r="362" spans="2:10" ht="51.75" customHeight="1" x14ac:dyDescent="0.25">
      <c r="B362" s="348" t="s">
        <v>84</v>
      </c>
      <c r="C362" s="349"/>
      <c r="D362" s="349"/>
      <c r="E362" s="350"/>
      <c r="F362" s="19">
        <v>0</v>
      </c>
      <c r="G362" s="19">
        <v>1000</v>
      </c>
      <c r="H362" s="19">
        <v>1000</v>
      </c>
      <c r="I362" s="19">
        <v>1000</v>
      </c>
      <c r="J362" s="19">
        <v>1000</v>
      </c>
    </row>
    <row r="363" spans="2:10" ht="51.75" customHeight="1" x14ac:dyDescent="0.25">
      <c r="B363" s="342" t="s">
        <v>192</v>
      </c>
      <c r="C363" s="343"/>
      <c r="D363" s="343"/>
      <c r="E363" s="344"/>
      <c r="F363" s="24">
        <v>0</v>
      </c>
      <c r="G363" s="24">
        <v>1000</v>
      </c>
      <c r="H363" s="24">
        <v>1000</v>
      </c>
      <c r="I363" s="24">
        <v>1000</v>
      </c>
      <c r="J363" s="24">
        <v>1000</v>
      </c>
    </row>
    <row r="364" spans="2:10" ht="51.75" customHeight="1" x14ac:dyDescent="0.25">
      <c r="B364" s="345" t="s">
        <v>80</v>
      </c>
      <c r="C364" s="346"/>
      <c r="D364" s="346"/>
      <c r="E364" s="347"/>
      <c r="F364" s="19">
        <v>2313.13</v>
      </c>
      <c r="G364" s="19">
        <v>1500</v>
      </c>
      <c r="H364" s="19">
        <v>2000</v>
      </c>
      <c r="I364" s="19">
        <v>2000</v>
      </c>
      <c r="J364" s="19">
        <v>2000</v>
      </c>
    </row>
    <row r="365" spans="2:10" ht="51.75" customHeight="1" x14ac:dyDescent="0.25">
      <c r="B365" s="348" t="s">
        <v>72</v>
      </c>
      <c r="C365" s="349"/>
      <c r="D365" s="349"/>
      <c r="E365" s="350"/>
      <c r="F365" s="19">
        <v>0</v>
      </c>
      <c r="G365" s="19">
        <v>0</v>
      </c>
      <c r="H365" s="19">
        <v>0</v>
      </c>
      <c r="I365" s="19">
        <v>0</v>
      </c>
      <c r="J365" s="19">
        <v>0</v>
      </c>
    </row>
    <row r="366" spans="2:10" ht="51.75" customHeight="1" x14ac:dyDescent="0.25">
      <c r="B366" s="342" t="s">
        <v>226</v>
      </c>
      <c r="C366" s="343"/>
      <c r="D366" s="343"/>
      <c r="E366" s="344"/>
      <c r="F366" s="24">
        <v>0</v>
      </c>
      <c r="G366" s="24">
        <v>0</v>
      </c>
      <c r="H366" s="24">
        <v>0</v>
      </c>
      <c r="I366" s="24">
        <v>0</v>
      </c>
      <c r="J366" s="24">
        <v>0</v>
      </c>
    </row>
    <row r="367" spans="2:10" ht="51.75" customHeight="1" x14ac:dyDescent="0.25">
      <c r="B367" s="348" t="s">
        <v>73</v>
      </c>
      <c r="C367" s="349"/>
      <c r="D367" s="349"/>
      <c r="E367" s="350"/>
      <c r="F367" s="19">
        <v>2313.13</v>
      </c>
      <c r="G367" s="19">
        <v>1500</v>
      </c>
      <c r="H367" s="19">
        <v>2000</v>
      </c>
      <c r="I367" s="19">
        <v>2000</v>
      </c>
      <c r="J367" s="19">
        <v>2000</v>
      </c>
    </row>
    <row r="368" spans="2:10" ht="51.75" customHeight="1" x14ac:dyDescent="0.25">
      <c r="B368" s="342" t="s">
        <v>236</v>
      </c>
      <c r="C368" s="343"/>
      <c r="D368" s="343"/>
      <c r="E368" s="344"/>
      <c r="F368" s="24">
        <v>2313.13</v>
      </c>
      <c r="G368" s="24">
        <v>1500</v>
      </c>
      <c r="H368" s="24">
        <v>2000</v>
      </c>
      <c r="I368" s="24">
        <v>2000</v>
      </c>
      <c r="J368" s="24">
        <v>2000</v>
      </c>
    </row>
    <row r="369" spans="2:10" ht="51.75" customHeight="1" x14ac:dyDescent="0.25">
      <c r="B369" s="354" t="s">
        <v>205</v>
      </c>
      <c r="C369" s="355"/>
      <c r="D369" s="355"/>
      <c r="E369" s="356"/>
      <c r="F369" s="18">
        <v>36924.65</v>
      </c>
      <c r="G369" s="18">
        <v>17266.64</v>
      </c>
      <c r="H369" s="18">
        <f t="shared" ref="H369:J372" si="5">H373</f>
        <v>62000</v>
      </c>
      <c r="I369" s="18">
        <f t="shared" si="5"/>
        <v>62000</v>
      </c>
      <c r="J369" s="18">
        <f t="shared" si="5"/>
        <v>62000</v>
      </c>
    </row>
    <row r="370" spans="2:10" ht="51.75" customHeight="1" x14ac:dyDescent="0.25">
      <c r="B370" s="354" t="s">
        <v>394</v>
      </c>
      <c r="C370" s="355"/>
      <c r="D370" s="355"/>
      <c r="E370" s="356"/>
      <c r="F370" s="18">
        <v>36924.65</v>
      </c>
      <c r="G370" s="18">
        <v>17266.64</v>
      </c>
      <c r="H370" s="18">
        <f t="shared" si="5"/>
        <v>57000</v>
      </c>
      <c r="I370" s="18">
        <f t="shared" si="5"/>
        <v>57000</v>
      </c>
      <c r="J370" s="18">
        <f t="shared" si="5"/>
        <v>57000</v>
      </c>
    </row>
    <row r="371" spans="2:10" ht="51.75" customHeight="1" x14ac:dyDescent="0.25">
      <c r="B371" s="354" t="s">
        <v>395</v>
      </c>
      <c r="C371" s="355"/>
      <c r="D371" s="355"/>
      <c r="E371" s="356"/>
      <c r="F371" s="18">
        <v>36924.65</v>
      </c>
      <c r="G371" s="18">
        <v>17266.64</v>
      </c>
      <c r="H371" s="18">
        <f t="shared" si="5"/>
        <v>45000</v>
      </c>
      <c r="I371" s="18">
        <f t="shared" si="5"/>
        <v>45000</v>
      </c>
      <c r="J371" s="18">
        <f t="shared" si="5"/>
        <v>45000</v>
      </c>
    </row>
    <row r="372" spans="2:10" ht="51.75" customHeight="1" x14ac:dyDescent="0.25">
      <c r="B372" s="354" t="s">
        <v>396</v>
      </c>
      <c r="C372" s="355"/>
      <c r="D372" s="355"/>
      <c r="E372" s="356"/>
      <c r="F372" s="18">
        <v>36924.65</v>
      </c>
      <c r="G372" s="18">
        <v>17266.64</v>
      </c>
      <c r="H372" s="18">
        <f t="shared" si="5"/>
        <v>10000</v>
      </c>
      <c r="I372" s="18">
        <f t="shared" si="5"/>
        <v>10000</v>
      </c>
      <c r="J372" s="18">
        <f t="shared" si="5"/>
        <v>10000</v>
      </c>
    </row>
    <row r="373" spans="2:10" ht="51.75" customHeight="1" x14ac:dyDescent="0.25">
      <c r="B373" s="345" t="s">
        <v>82</v>
      </c>
      <c r="C373" s="346"/>
      <c r="D373" s="346"/>
      <c r="E373" s="347"/>
      <c r="F373" s="19">
        <v>36924.65</v>
      </c>
      <c r="G373" s="19">
        <v>17266.64</v>
      </c>
      <c r="H373" s="19">
        <f>H374+H378</f>
        <v>62000</v>
      </c>
      <c r="I373" s="19">
        <f>I374+I378</f>
        <v>62000</v>
      </c>
      <c r="J373" s="19">
        <f>J374+J378</f>
        <v>62000</v>
      </c>
    </row>
    <row r="374" spans="2:10" ht="51.75" customHeight="1" x14ac:dyDescent="0.25">
      <c r="B374" s="348" t="s">
        <v>64</v>
      </c>
      <c r="C374" s="349"/>
      <c r="D374" s="349"/>
      <c r="E374" s="350"/>
      <c r="F374" s="19">
        <v>35160.43</v>
      </c>
      <c r="G374" s="19">
        <v>15266.64</v>
      </c>
      <c r="H374" s="19">
        <f>H375+H376+H377</f>
        <v>57000</v>
      </c>
      <c r="I374" s="19">
        <f>I375+I376+I377</f>
        <v>57000</v>
      </c>
      <c r="J374" s="19">
        <f>J375+J376+J377</f>
        <v>57000</v>
      </c>
    </row>
    <row r="375" spans="2:10" ht="51.75" customHeight="1" x14ac:dyDescent="0.25">
      <c r="B375" s="342" t="s">
        <v>237</v>
      </c>
      <c r="C375" s="343"/>
      <c r="D375" s="343"/>
      <c r="E375" s="344"/>
      <c r="F375" s="24">
        <v>29537.599999999999</v>
      </c>
      <c r="G375" s="24">
        <v>12250</v>
      </c>
      <c r="H375" s="24">
        <v>45000</v>
      </c>
      <c r="I375" s="24">
        <v>45000</v>
      </c>
      <c r="J375" s="24">
        <v>45000</v>
      </c>
    </row>
    <row r="376" spans="2:10" ht="51.75" customHeight="1" x14ac:dyDescent="0.25">
      <c r="B376" s="342" t="s">
        <v>238</v>
      </c>
      <c r="C376" s="343"/>
      <c r="D376" s="343"/>
      <c r="E376" s="344"/>
      <c r="F376" s="24">
        <v>4873.71</v>
      </c>
      <c r="G376" s="24">
        <v>2016.64</v>
      </c>
      <c r="H376" s="24">
        <v>10000</v>
      </c>
      <c r="I376" s="24">
        <v>10000</v>
      </c>
      <c r="J376" s="24">
        <v>10000</v>
      </c>
    </row>
    <row r="377" spans="2:10" ht="51.75" customHeight="1" x14ac:dyDescent="0.25">
      <c r="B377" s="342" t="s">
        <v>233</v>
      </c>
      <c r="C377" s="343"/>
      <c r="D377" s="343"/>
      <c r="E377" s="344"/>
      <c r="F377" s="24">
        <v>749.12</v>
      </c>
      <c r="G377" s="24">
        <v>1000</v>
      </c>
      <c r="H377" s="24">
        <v>2000</v>
      </c>
      <c r="I377" s="24">
        <v>2000</v>
      </c>
      <c r="J377" s="24">
        <v>2000</v>
      </c>
    </row>
    <row r="378" spans="2:10" ht="51.75" customHeight="1" x14ac:dyDescent="0.25">
      <c r="B378" s="345" t="s">
        <v>65</v>
      </c>
      <c r="C378" s="346"/>
      <c r="D378" s="346"/>
      <c r="E378" s="347"/>
      <c r="F378" s="24">
        <v>1764.22</v>
      </c>
      <c r="G378" s="19">
        <v>2000</v>
      </c>
      <c r="H378" s="19">
        <v>5000</v>
      </c>
      <c r="I378" s="19">
        <v>5000</v>
      </c>
      <c r="J378" s="19">
        <v>5000</v>
      </c>
    </row>
    <row r="379" spans="2:10" ht="51.75" customHeight="1" x14ac:dyDescent="0.25">
      <c r="B379" s="342" t="s">
        <v>188</v>
      </c>
      <c r="C379" s="343"/>
      <c r="D379" s="343"/>
      <c r="E379" s="344"/>
      <c r="F379" s="24">
        <v>1764.22</v>
      </c>
      <c r="G379" s="24">
        <v>2000</v>
      </c>
      <c r="H379" s="24">
        <v>5000</v>
      </c>
      <c r="I379" s="24">
        <v>5000</v>
      </c>
      <c r="J379" s="24">
        <v>5000</v>
      </c>
    </row>
    <row r="380" spans="2:10" ht="51.75" customHeight="1" x14ac:dyDescent="0.25">
      <c r="B380" s="372" t="s">
        <v>239</v>
      </c>
      <c r="C380" s="373"/>
      <c r="D380" s="373"/>
      <c r="E380" s="374"/>
      <c r="F380" s="13">
        <v>697406</v>
      </c>
      <c r="G380" s="13">
        <v>986126.37000000011</v>
      </c>
      <c r="H380" s="13">
        <f>H381</f>
        <v>905490.19</v>
      </c>
      <c r="I380" s="13">
        <f>I381</f>
        <v>994225</v>
      </c>
      <c r="J380" s="13">
        <f>J381</f>
        <v>1044225</v>
      </c>
    </row>
    <row r="381" spans="2:10" ht="51.75" customHeight="1" x14ac:dyDescent="0.25">
      <c r="B381" s="418" t="s">
        <v>240</v>
      </c>
      <c r="C381" s="419"/>
      <c r="D381" s="419"/>
      <c r="E381" s="420"/>
      <c r="F381" s="14">
        <v>697406</v>
      </c>
      <c r="G381" s="14">
        <v>986126.37000000011</v>
      </c>
      <c r="H381" s="14">
        <f>H382+H457+H518+H544</f>
        <v>905490.19</v>
      </c>
      <c r="I381" s="14">
        <f>I382+I457+I518+I544</f>
        <v>994225</v>
      </c>
      <c r="J381" s="14">
        <f>J382+J457+J518+J544</f>
        <v>1044225</v>
      </c>
    </row>
    <row r="382" spans="2:10" ht="51.75" customHeight="1" x14ac:dyDescent="0.25">
      <c r="B382" s="366" t="s">
        <v>241</v>
      </c>
      <c r="C382" s="367"/>
      <c r="D382" s="367"/>
      <c r="E382" s="368"/>
      <c r="F382" s="15">
        <v>190811</v>
      </c>
      <c r="G382" s="15">
        <v>295499.71000000002</v>
      </c>
      <c r="H382" s="15">
        <f>H383+H396+H405+H415+H450</f>
        <v>263400</v>
      </c>
      <c r="I382" s="15">
        <f>I383+I396+I405+I415+I450</f>
        <v>287000</v>
      </c>
      <c r="J382" s="15">
        <f>J383+J396+J405+J415+J450</f>
        <v>317000</v>
      </c>
    </row>
    <row r="383" spans="2:10" ht="51.75" customHeight="1" x14ac:dyDescent="0.25">
      <c r="B383" s="424" t="s">
        <v>242</v>
      </c>
      <c r="C383" s="425"/>
      <c r="D383" s="425"/>
      <c r="E383" s="426"/>
      <c r="F383" s="32">
        <v>172811</v>
      </c>
      <c r="G383" s="16">
        <v>236158.4</v>
      </c>
      <c r="H383" s="16">
        <f>H384</f>
        <v>236400</v>
      </c>
      <c r="I383" s="16">
        <f>I384</f>
        <v>260000</v>
      </c>
      <c r="J383" s="16">
        <f>J384</f>
        <v>290000</v>
      </c>
    </row>
    <row r="384" spans="2:10" ht="51.75" customHeight="1" x14ac:dyDescent="0.25">
      <c r="B384" s="357" t="s">
        <v>243</v>
      </c>
      <c r="C384" s="358"/>
      <c r="D384" s="358"/>
      <c r="E384" s="359"/>
      <c r="F384" s="17">
        <v>172811</v>
      </c>
      <c r="G384" s="17">
        <v>236158.4</v>
      </c>
      <c r="H384" s="17">
        <f>H385+H390</f>
        <v>236400</v>
      </c>
      <c r="I384" s="17">
        <f>I385+I390</f>
        <v>260000</v>
      </c>
      <c r="J384" s="17">
        <f>J385+J390</f>
        <v>290000</v>
      </c>
    </row>
    <row r="385" spans="2:10" ht="51.75" customHeight="1" x14ac:dyDescent="0.25">
      <c r="B385" s="354" t="s">
        <v>95</v>
      </c>
      <c r="C385" s="355"/>
      <c r="D385" s="355"/>
      <c r="E385" s="356"/>
      <c r="F385" s="18">
        <v>138011</v>
      </c>
      <c r="G385" s="18">
        <v>161182.39999999999</v>
      </c>
      <c r="H385" s="18">
        <v>160000</v>
      </c>
      <c r="I385" s="18">
        <v>180000</v>
      </c>
      <c r="J385" s="18">
        <v>200000</v>
      </c>
    </row>
    <row r="386" spans="2:10" ht="51.75" customHeight="1" x14ac:dyDescent="0.25">
      <c r="B386" s="354" t="s">
        <v>388</v>
      </c>
      <c r="C386" s="355"/>
      <c r="D386" s="355"/>
      <c r="E386" s="356"/>
      <c r="F386" s="18">
        <v>138011</v>
      </c>
      <c r="G386" s="18">
        <v>161182.39999999999</v>
      </c>
      <c r="H386" s="18">
        <v>160000</v>
      </c>
      <c r="I386" s="18">
        <v>180000</v>
      </c>
      <c r="J386" s="18">
        <v>200000</v>
      </c>
    </row>
    <row r="387" spans="2:10" ht="51.75" customHeight="1" x14ac:dyDescent="0.25">
      <c r="B387" s="345" t="s">
        <v>82</v>
      </c>
      <c r="C387" s="346"/>
      <c r="D387" s="346"/>
      <c r="E387" s="347"/>
      <c r="F387" s="19">
        <v>138011</v>
      </c>
      <c r="G387" s="19">
        <v>161182.39999999999</v>
      </c>
      <c r="H387" s="19">
        <v>160000</v>
      </c>
      <c r="I387" s="19">
        <v>180000</v>
      </c>
      <c r="J387" s="19">
        <v>200000</v>
      </c>
    </row>
    <row r="388" spans="2:10" ht="51.75" customHeight="1" x14ac:dyDescent="0.25">
      <c r="B388" s="348" t="s">
        <v>213</v>
      </c>
      <c r="C388" s="349"/>
      <c r="D388" s="349"/>
      <c r="E388" s="350"/>
      <c r="F388" s="24">
        <v>138011</v>
      </c>
      <c r="G388" s="24">
        <v>161182.39999999999</v>
      </c>
      <c r="H388" s="24">
        <v>160000</v>
      </c>
      <c r="I388" s="24">
        <v>180000</v>
      </c>
      <c r="J388" s="24">
        <v>200000</v>
      </c>
    </row>
    <row r="389" spans="2:10" ht="51.75" customHeight="1" x14ac:dyDescent="0.25">
      <c r="B389" s="342" t="s">
        <v>214</v>
      </c>
      <c r="C389" s="343"/>
      <c r="D389" s="343"/>
      <c r="E389" s="344"/>
      <c r="F389" s="24">
        <v>138011</v>
      </c>
      <c r="G389" s="24">
        <v>161182.39999999999</v>
      </c>
      <c r="H389" s="24">
        <v>160000</v>
      </c>
      <c r="I389" s="24">
        <v>180000</v>
      </c>
      <c r="J389" s="24">
        <v>200000</v>
      </c>
    </row>
    <row r="390" spans="2:10" ht="51.75" customHeight="1" x14ac:dyDescent="0.25">
      <c r="B390" s="354" t="s">
        <v>205</v>
      </c>
      <c r="C390" s="355"/>
      <c r="D390" s="355"/>
      <c r="E390" s="356"/>
      <c r="F390" s="18">
        <v>34800</v>
      </c>
      <c r="G390" s="18">
        <v>74976</v>
      </c>
      <c r="H390" s="18">
        <v>76400</v>
      </c>
      <c r="I390" s="18">
        <v>80000</v>
      </c>
      <c r="J390" s="18">
        <v>90000</v>
      </c>
    </row>
    <row r="391" spans="2:10" ht="51.75" customHeight="1" x14ac:dyDescent="0.25">
      <c r="B391" s="354" t="s">
        <v>392</v>
      </c>
      <c r="C391" s="355"/>
      <c r="D391" s="355"/>
      <c r="E391" s="356"/>
      <c r="F391" s="18">
        <v>34800</v>
      </c>
      <c r="G391" s="18">
        <v>74976</v>
      </c>
      <c r="H391" s="18">
        <v>76400</v>
      </c>
      <c r="I391" s="18">
        <v>80000</v>
      </c>
      <c r="J391" s="18">
        <v>90000</v>
      </c>
    </row>
    <row r="392" spans="2:10" ht="51.75" customHeight="1" x14ac:dyDescent="0.25">
      <c r="B392" s="354" t="s">
        <v>398</v>
      </c>
      <c r="C392" s="355"/>
      <c r="D392" s="355"/>
      <c r="E392" s="356"/>
      <c r="F392" s="18">
        <v>34800</v>
      </c>
      <c r="G392" s="18">
        <v>74976</v>
      </c>
      <c r="H392" s="18">
        <v>76400</v>
      </c>
      <c r="I392" s="18">
        <v>80000</v>
      </c>
      <c r="J392" s="18">
        <v>90000</v>
      </c>
    </row>
    <row r="393" spans="2:10" ht="51.75" customHeight="1" x14ac:dyDescent="0.25">
      <c r="B393" s="345" t="s">
        <v>82</v>
      </c>
      <c r="C393" s="346"/>
      <c r="D393" s="346"/>
      <c r="E393" s="347"/>
      <c r="F393" s="19">
        <v>34800</v>
      </c>
      <c r="G393" s="19">
        <v>74976</v>
      </c>
      <c r="H393" s="19">
        <v>76400</v>
      </c>
      <c r="I393" s="19">
        <v>80000</v>
      </c>
      <c r="J393" s="19">
        <v>90000</v>
      </c>
    </row>
    <row r="394" spans="2:10" ht="51.75" customHeight="1" x14ac:dyDescent="0.25">
      <c r="B394" s="348" t="s">
        <v>213</v>
      </c>
      <c r="C394" s="349"/>
      <c r="D394" s="349"/>
      <c r="E394" s="350"/>
      <c r="F394" s="24">
        <v>34800</v>
      </c>
      <c r="G394" s="24">
        <v>74976</v>
      </c>
      <c r="H394" s="24">
        <v>76400</v>
      </c>
      <c r="I394" s="24">
        <v>80000</v>
      </c>
      <c r="J394" s="24">
        <v>90000</v>
      </c>
    </row>
    <row r="395" spans="2:10" ht="51.75" customHeight="1" x14ac:dyDescent="0.25">
      <c r="B395" s="342" t="s">
        <v>214</v>
      </c>
      <c r="C395" s="343"/>
      <c r="D395" s="343"/>
      <c r="E395" s="344"/>
      <c r="F395" s="24">
        <v>34800</v>
      </c>
      <c r="G395" s="24">
        <v>74976</v>
      </c>
      <c r="H395" s="24">
        <v>76400</v>
      </c>
      <c r="I395" s="24">
        <v>80000</v>
      </c>
      <c r="J395" s="24">
        <v>90000</v>
      </c>
    </row>
    <row r="396" spans="2:10" ht="51.75" customHeight="1" x14ac:dyDescent="0.25">
      <c r="B396" s="351" t="s">
        <v>244</v>
      </c>
      <c r="C396" s="352"/>
      <c r="D396" s="352"/>
      <c r="E396" s="353"/>
      <c r="F396" s="16">
        <v>2000</v>
      </c>
      <c r="G396" s="16">
        <v>2000</v>
      </c>
      <c r="H396" s="16">
        <v>2000</v>
      </c>
      <c r="I396" s="16">
        <v>2000</v>
      </c>
      <c r="J396" s="16">
        <v>2000</v>
      </c>
    </row>
    <row r="397" spans="2:10" ht="51.75" customHeight="1" x14ac:dyDescent="0.25">
      <c r="B397" s="357" t="s">
        <v>245</v>
      </c>
      <c r="C397" s="358"/>
      <c r="D397" s="358"/>
      <c r="E397" s="359"/>
      <c r="F397" s="17">
        <v>2000</v>
      </c>
      <c r="G397" s="17">
        <v>2000</v>
      </c>
      <c r="H397" s="17">
        <v>2000</v>
      </c>
      <c r="I397" s="17">
        <v>2000</v>
      </c>
      <c r="J397" s="17">
        <v>2000</v>
      </c>
    </row>
    <row r="398" spans="2:10" ht="51.75" customHeight="1" x14ac:dyDescent="0.25">
      <c r="B398" s="354" t="s">
        <v>95</v>
      </c>
      <c r="C398" s="355"/>
      <c r="D398" s="355"/>
      <c r="E398" s="356"/>
      <c r="F398" s="18">
        <v>2000</v>
      </c>
      <c r="G398" s="18">
        <v>2000</v>
      </c>
      <c r="H398" s="18">
        <v>2000</v>
      </c>
      <c r="I398" s="18">
        <v>2000</v>
      </c>
      <c r="J398" s="18">
        <v>2000</v>
      </c>
    </row>
    <row r="399" spans="2:10" ht="51.75" customHeight="1" x14ac:dyDescent="0.25">
      <c r="B399" s="354" t="s">
        <v>388</v>
      </c>
      <c r="C399" s="355"/>
      <c r="D399" s="355"/>
      <c r="E399" s="356"/>
      <c r="F399" s="18">
        <v>2000</v>
      </c>
      <c r="G399" s="18">
        <v>2000</v>
      </c>
      <c r="H399" s="18">
        <v>2000</v>
      </c>
      <c r="I399" s="18">
        <v>2000</v>
      </c>
      <c r="J399" s="18">
        <v>2000</v>
      </c>
    </row>
    <row r="400" spans="2:10" ht="51.75" customHeight="1" x14ac:dyDescent="0.25">
      <c r="B400" s="345" t="s">
        <v>82</v>
      </c>
      <c r="C400" s="346"/>
      <c r="D400" s="346"/>
      <c r="E400" s="347"/>
      <c r="F400" s="19">
        <v>2000</v>
      </c>
      <c r="G400" s="19">
        <v>0</v>
      </c>
      <c r="H400" s="19">
        <v>0</v>
      </c>
      <c r="I400" s="19">
        <v>0</v>
      </c>
      <c r="J400" s="19">
        <v>0</v>
      </c>
    </row>
    <row r="401" spans="2:10" ht="51.75" customHeight="1" x14ac:dyDescent="0.25">
      <c r="B401" s="348" t="s">
        <v>65</v>
      </c>
      <c r="C401" s="349"/>
      <c r="D401" s="349"/>
      <c r="E401" s="350"/>
      <c r="F401" s="24">
        <v>0</v>
      </c>
      <c r="G401" s="24">
        <v>0</v>
      </c>
      <c r="H401" s="24">
        <v>0</v>
      </c>
      <c r="I401" s="24">
        <v>0</v>
      </c>
      <c r="J401" s="24">
        <v>0</v>
      </c>
    </row>
    <row r="402" spans="2:10" ht="51.75" customHeight="1" x14ac:dyDescent="0.25">
      <c r="B402" s="342" t="s">
        <v>189</v>
      </c>
      <c r="C402" s="343"/>
      <c r="D402" s="343"/>
      <c r="E402" s="344"/>
      <c r="F402" s="24">
        <v>0</v>
      </c>
      <c r="G402" s="24">
        <v>2000</v>
      </c>
      <c r="H402" s="24">
        <v>2000</v>
      </c>
      <c r="I402" s="24">
        <v>2000</v>
      </c>
      <c r="J402" s="24">
        <v>2000</v>
      </c>
    </row>
    <row r="403" spans="2:10" ht="51.75" customHeight="1" x14ac:dyDescent="0.25">
      <c r="B403" s="348" t="s">
        <v>84</v>
      </c>
      <c r="C403" s="349"/>
      <c r="D403" s="349"/>
      <c r="E403" s="350"/>
      <c r="F403" s="19">
        <v>2000</v>
      </c>
      <c r="G403" s="19">
        <v>2000</v>
      </c>
      <c r="H403" s="19">
        <v>2000</v>
      </c>
      <c r="I403" s="19">
        <v>2000</v>
      </c>
      <c r="J403" s="19">
        <v>2000</v>
      </c>
    </row>
    <row r="404" spans="2:10" ht="51.75" customHeight="1" x14ac:dyDescent="0.25">
      <c r="B404" s="342" t="s">
        <v>246</v>
      </c>
      <c r="C404" s="343"/>
      <c r="D404" s="343"/>
      <c r="E404" s="344"/>
      <c r="F404" s="24">
        <v>2000</v>
      </c>
      <c r="G404" s="24">
        <v>2000</v>
      </c>
      <c r="H404" s="24">
        <v>2000</v>
      </c>
      <c r="I404" s="24">
        <v>2000</v>
      </c>
      <c r="J404" s="24">
        <v>2000</v>
      </c>
    </row>
    <row r="405" spans="2:10" ht="51.75" customHeight="1" x14ac:dyDescent="0.25">
      <c r="B405" s="351" t="s">
        <v>247</v>
      </c>
      <c r="C405" s="352"/>
      <c r="D405" s="352"/>
      <c r="E405" s="353"/>
      <c r="F405" s="16">
        <v>16000</v>
      </c>
      <c r="G405" s="16">
        <v>20000</v>
      </c>
      <c r="H405" s="16">
        <v>20000</v>
      </c>
      <c r="I405" s="16">
        <v>20000</v>
      </c>
      <c r="J405" s="16">
        <v>20000</v>
      </c>
    </row>
    <row r="406" spans="2:10" ht="51.75" customHeight="1" x14ac:dyDescent="0.25">
      <c r="B406" s="357" t="s">
        <v>248</v>
      </c>
      <c r="C406" s="358"/>
      <c r="D406" s="358"/>
      <c r="E406" s="359"/>
      <c r="F406" s="17">
        <v>16000</v>
      </c>
      <c r="G406" s="17">
        <v>20000</v>
      </c>
      <c r="H406" s="17">
        <v>20000</v>
      </c>
      <c r="I406" s="17">
        <v>20000</v>
      </c>
      <c r="J406" s="17">
        <v>20000</v>
      </c>
    </row>
    <row r="407" spans="2:10" ht="51.75" customHeight="1" x14ac:dyDescent="0.25">
      <c r="B407" s="354" t="s">
        <v>95</v>
      </c>
      <c r="C407" s="355"/>
      <c r="D407" s="355"/>
      <c r="E407" s="356"/>
      <c r="F407" s="18">
        <v>13005</v>
      </c>
      <c r="G407" s="18">
        <v>18000</v>
      </c>
      <c r="H407" s="18">
        <v>18000</v>
      </c>
      <c r="I407" s="18">
        <v>18000</v>
      </c>
      <c r="J407" s="18">
        <v>18000</v>
      </c>
    </row>
    <row r="408" spans="2:10" ht="51.75" customHeight="1" x14ac:dyDescent="0.25">
      <c r="B408" s="354" t="s">
        <v>388</v>
      </c>
      <c r="C408" s="355"/>
      <c r="D408" s="355"/>
      <c r="E408" s="356"/>
      <c r="F408" s="18">
        <v>13005</v>
      </c>
      <c r="G408" s="18">
        <v>18000</v>
      </c>
      <c r="H408" s="18">
        <v>18000</v>
      </c>
      <c r="I408" s="18">
        <v>18000</v>
      </c>
      <c r="J408" s="18">
        <v>18000</v>
      </c>
    </row>
    <row r="409" spans="2:10" ht="51.75" customHeight="1" x14ac:dyDescent="0.25">
      <c r="B409" s="345" t="s">
        <v>196</v>
      </c>
      <c r="C409" s="346"/>
      <c r="D409" s="346"/>
      <c r="E409" s="347"/>
      <c r="F409" s="19">
        <v>13005</v>
      </c>
      <c r="G409" s="19">
        <v>18000</v>
      </c>
      <c r="H409" s="19">
        <v>18000</v>
      </c>
      <c r="I409" s="19">
        <v>18000</v>
      </c>
      <c r="J409" s="19">
        <v>18000</v>
      </c>
    </row>
    <row r="410" spans="2:10" ht="51.75" customHeight="1" x14ac:dyDescent="0.25">
      <c r="B410" s="342" t="s">
        <v>76</v>
      </c>
      <c r="C410" s="343"/>
      <c r="D410" s="343"/>
      <c r="E410" s="344"/>
      <c r="F410" s="24">
        <v>13005</v>
      </c>
      <c r="G410" s="24">
        <v>18000</v>
      </c>
      <c r="H410" s="24">
        <v>18000</v>
      </c>
      <c r="I410" s="24">
        <v>18000</v>
      </c>
      <c r="J410" s="24">
        <v>18000</v>
      </c>
    </row>
    <row r="411" spans="2:10" ht="51.75" customHeight="1" x14ac:dyDescent="0.25">
      <c r="B411" s="354" t="s">
        <v>223</v>
      </c>
      <c r="C411" s="355"/>
      <c r="D411" s="355"/>
      <c r="E411" s="356"/>
      <c r="F411" s="18">
        <v>2995</v>
      </c>
      <c r="G411" s="18">
        <v>2000</v>
      </c>
      <c r="H411" s="18">
        <v>2000</v>
      </c>
      <c r="I411" s="18">
        <v>2000</v>
      </c>
      <c r="J411" s="18">
        <v>2000</v>
      </c>
    </row>
    <row r="412" spans="2:10" ht="51.75" customHeight="1" x14ac:dyDescent="0.25">
      <c r="B412" s="354" t="s">
        <v>397</v>
      </c>
      <c r="C412" s="355"/>
      <c r="D412" s="355"/>
      <c r="E412" s="356"/>
      <c r="F412" s="18">
        <v>2995</v>
      </c>
      <c r="G412" s="18">
        <v>2000</v>
      </c>
      <c r="H412" s="18">
        <v>2000</v>
      </c>
      <c r="I412" s="18">
        <v>2000</v>
      </c>
      <c r="J412" s="18">
        <v>2000</v>
      </c>
    </row>
    <row r="413" spans="2:10" ht="51.75" customHeight="1" x14ac:dyDescent="0.25">
      <c r="B413" s="345" t="s">
        <v>196</v>
      </c>
      <c r="C413" s="346"/>
      <c r="D413" s="346"/>
      <c r="E413" s="347"/>
      <c r="F413" s="19">
        <v>2995</v>
      </c>
      <c r="G413" s="19">
        <v>2000</v>
      </c>
      <c r="H413" s="19">
        <v>2000</v>
      </c>
      <c r="I413" s="19">
        <v>2000</v>
      </c>
      <c r="J413" s="19">
        <v>2000</v>
      </c>
    </row>
    <row r="414" spans="2:10" ht="51.75" customHeight="1" x14ac:dyDescent="0.25">
      <c r="B414" s="342" t="s">
        <v>76</v>
      </c>
      <c r="C414" s="343"/>
      <c r="D414" s="343"/>
      <c r="E414" s="344"/>
      <c r="F414" s="24">
        <v>2995</v>
      </c>
      <c r="G414" s="24">
        <v>2000</v>
      </c>
      <c r="H414" s="24">
        <v>2000</v>
      </c>
      <c r="I414" s="24">
        <v>2000</v>
      </c>
      <c r="J414" s="24">
        <v>2000</v>
      </c>
    </row>
    <row r="415" spans="2:10" ht="51.75" customHeight="1" x14ac:dyDescent="0.25">
      <c r="B415" s="351" t="s">
        <v>375</v>
      </c>
      <c r="C415" s="352"/>
      <c r="D415" s="352"/>
      <c r="E415" s="353"/>
      <c r="F415" s="16">
        <v>0</v>
      </c>
      <c r="G415" s="16">
        <v>20000</v>
      </c>
      <c r="H415" s="16">
        <v>0</v>
      </c>
      <c r="I415" s="32">
        <v>0</v>
      </c>
      <c r="J415" s="32">
        <v>0</v>
      </c>
    </row>
    <row r="416" spans="2:10" ht="51.75" customHeight="1" x14ac:dyDescent="0.25">
      <c r="B416" s="357" t="s">
        <v>245</v>
      </c>
      <c r="C416" s="358"/>
      <c r="D416" s="358"/>
      <c r="E416" s="359"/>
      <c r="F416" s="17">
        <v>0</v>
      </c>
      <c r="G416" s="17">
        <v>20000</v>
      </c>
      <c r="H416" s="17">
        <v>0</v>
      </c>
      <c r="I416" s="42">
        <v>0</v>
      </c>
      <c r="J416" s="42">
        <v>0</v>
      </c>
    </row>
    <row r="417" spans="2:10" ht="51.75" customHeight="1" x14ac:dyDescent="0.25">
      <c r="B417" s="369" t="s">
        <v>95</v>
      </c>
      <c r="C417" s="370"/>
      <c r="D417" s="370"/>
      <c r="E417" s="371"/>
      <c r="F417" s="18">
        <v>0</v>
      </c>
      <c r="G417" s="18">
        <v>20000</v>
      </c>
      <c r="H417" s="18">
        <v>0</v>
      </c>
      <c r="I417" s="27">
        <v>0</v>
      </c>
      <c r="J417" s="27">
        <v>0</v>
      </c>
    </row>
    <row r="418" spans="2:10" ht="51.75" customHeight="1" x14ac:dyDescent="0.25">
      <c r="B418" s="354" t="s">
        <v>388</v>
      </c>
      <c r="C418" s="355"/>
      <c r="D418" s="355"/>
      <c r="E418" s="356"/>
      <c r="F418" s="18">
        <v>0</v>
      </c>
      <c r="G418" s="18">
        <v>20000</v>
      </c>
      <c r="H418" s="18">
        <v>0</v>
      </c>
      <c r="I418" s="27">
        <v>0</v>
      </c>
      <c r="J418" s="27">
        <v>0</v>
      </c>
    </row>
    <row r="419" spans="2:10" ht="51.75" customHeight="1" x14ac:dyDescent="0.25">
      <c r="B419" s="345" t="s">
        <v>82</v>
      </c>
      <c r="C419" s="346"/>
      <c r="D419" s="346"/>
      <c r="E419" s="347"/>
      <c r="F419" s="19">
        <v>0</v>
      </c>
      <c r="G419" s="19">
        <v>20000</v>
      </c>
      <c r="H419" s="19">
        <v>0</v>
      </c>
      <c r="I419" s="43">
        <v>0</v>
      </c>
      <c r="J419" s="43">
        <v>0</v>
      </c>
    </row>
    <row r="420" spans="2:10" ht="51.75" customHeight="1" x14ac:dyDescent="0.25">
      <c r="B420" s="348" t="s">
        <v>84</v>
      </c>
      <c r="C420" s="349"/>
      <c r="D420" s="349"/>
      <c r="E420" s="350"/>
      <c r="F420" s="19">
        <v>0</v>
      </c>
      <c r="G420" s="19">
        <v>20000</v>
      </c>
      <c r="H420" s="19">
        <v>0</v>
      </c>
      <c r="I420" s="43">
        <v>0</v>
      </c>
      <c r="J420" s="43">
        <v>0</v>
      </c>
    </row>
    <row r="421" spans="2:10" ht="51.75" customHeight="1" x14ac:dyDescent="0.25">
      <c r="B421" s="342" t="s">
        <v>246</v>
      </c>
      <c r="C421" s="343"/>
      <c r="D421" s="343"/>
      <c r="E421" s="344"/>
      <c r="F421" s="24">
        <v>0</v>
      </c>
      <c r="G421" s="24">
        <v>20000</v>
      </c>
      <c r="H421" s="24">
        <v>0</v>
      </c>
      <c r="I421" s="44">
        <v>0</v>
      </c>
      <c r="J421" s="44">
        <v>0</v>
      </c>
    </row>
    <row r="422" spans="2:10" ht="51.75" customHeight="1" x14ac:dyDescent="0.25">
      <c r="B422" s="351" t="s">
        <v>376</v>
      </c>
      <c r="C422" s="352"/>
      <c r="D422" s="352"/>
      <c r="E422" s="353"/>
      <c r="F422" s="16">
        <v>0</v>
      </c>
      <c r="G422" s="16">
        <v>7776.56</v>
      </c>
      <c r="H422" s="16">
        <v>0</v>
      </c>
      <c r="I422" s="16">
        <v>0</v>
      </c>
      <c r="J422" s="16">
        <v>0</v>
      </c>
    </row>
    <row r="423" spans="2:10" ht="51.75" customHeight="1" x14ac:dyDescent="0.25">
      <c r="B423" s="357" t="s">
        <v>245</v>
      </c>
      <c r="C423" s="358"/>
      <c r="D423" s="358"/>
      <c r="E423" s="359"/>
      <c r="F423" s="17">
        <v>0</v>
      </c>
      <c r="G423" s="17">
        <v>7776.56</v>
      </c>
      <c r="H423" s="17">
        <v>0</v>
      </c>
      <c r="I423" s="17">
        <v>0</v>
      </c>
      <c r="J423" s="17">
        <v>0</v>
      </c>
    </row>
    <row r="424" spans="2:10" ht="51.75" customHeight="1" x14ac:dyDescent="0.25">
      <c r="B424" s="369" t="s">
        <v>95</v>
      </c>
      <c r="C424" s="370"/>
      <c r="D424" s="370"/>
      <c r="E424" s="371"/>
      <c r="F424" s="18">
        <v>0</v>
      </c>
      <c r="G424" s="18">
        <v>7776.56</v>
      </c>
      <c r="H424" s="18">
        <v>0</v>
      </c>
      <c r="I424" s="18">
        <v>0</v>
      </c>
      <c r="J424" s="18">
        <v>0</v>
      </c>
    </row>
    <row r="425" spans="2:10" ht="51.75" customHeight="1" x14ac:dyDescent="0.25">
      <c r="B425" s="354" t="s">
        <v>388</v>
      </c>
      <c r="C425" s="355"/>
      <c r="D425" s="355"/>
      <c r="E425" s="356"/>
      <c r="F425" s="18">
        <v>0</v>
      </c>
      <c r="G425" s="18">
        <v>7776.56</v>
      </c>
      <c r="H425" s="18">
        <v>0</v>
      </c>
      <c r="I425" s="18">
        <v>0</v>
      </c>
      <c r="J425" s="18">
        <v>0</v>
      </c>
    </row>
    <row r="426" spans="2:10" ht="51.75" customHeight="1" x14ac:dyDescent="0.25">
      <c r="B426" s="345" t="s">
        <v>82</v>
      </c>
      <c r="C426" s="346"/>
      <c r="D426" s="346"/>
      <c r="E426" s="347"/>
      <c r="F426" s="19">
        <v>0</v>
      </c>
      <c r="G426" s="19">
        <v>7776.56</v>
      </c>
      <c r="H426" s="19">
        <v>0</v>
      </c>
      <c r="I426" s="19">
        <v>0</v>
      </c>
      <c r="J426" s="19">
        <v>0</v>
      </c>
    </row>
    <row r="427" spans="2:10" ht="51.75" customHeight="1" x14ac:dyDescent="0.25">
      <c r="B427" s="348" t="s">
        <v>84</v>
      </c>
      <c r="C427" s="349"/>
      <c r="D427" s="349"/>
      <c r="E427" s="350"/>
      <c r="F427" s="19">
        <v>0</v>
      </c>
      <c r="G427" s="19">
        <v>7776.56</v>
      </c>
      <c r="H427" s="19">
        <v>0</v>
      </c>
      <c r="I427" s="19">
        <v>0</v>
      </c>
      <c r="J427" s="19">
        <v>0</v>
      </c>
    </row>
    <row r="428" spans="2:10" ht="51.75" customHeight="1" x14ac:dyDescent="0.25">
      <c r="B428" s="342" t="s">
        <v>246</v>
      </c>
      <c r="C428" s="343"/>
      <c r="D428" s="343"/>
      <c r="E428" s="344"/>
      <c r="F428" s="24">
        <v>0</v>
      </c>
      <c r="G428" s="24">
        <v>7776.56</v>
      </c>
      <c r="H428" s="24">
        <v>0</v>
      </c>
      <c r="I428" s="24">
        <v>0</v>
      </c>
      <c r="J428" s="24">
        <v>0</v>
      </c>
    </row>
    <row r="429" spans="2:10" ht="51.75" customHeight="1" x14ac:dyDescent="0.25">
      <c r="B429" s="424" t="s">
        <v>377</v>
      </c>
      <c r="C429" s="425"/>
      <c r="D429" s="425"/>
      <c r="E429" s="426"/>
      <c r="F429" s="16">
        <v>0</v>
      </c>
      <c r="G429" s="31">
        <v>388.5</v>
      </c>
      <c r="H429" s="16">
        <v>0</v>
      </c>
      <c r="I429" s="16">
        <v>0</v>
      </c>
      <c r="J429" s="16">
        <v>0</v>
      </c>
    </row>
    <row r="430" spans="2:10" ht="51.75" customHeight="1" x14ac:dyDescent="0.25">
      <c r="B430" s="357" t="s">
        <v>243</v>
      </c>
      <c r="C430" s="358"/>
      <c r="D430" s="358"/>
      <c r="E430" s="359"/>
      <c r="F430" s="17">
        <v>0</v>
      </c>
      <c r="G430" s="25">
        <v>388.5</v>
      </c>
      <c r="H430" s="17">
        <v>0</v>
      </c>
      <c r="I430" s="17">
        <v>0</v>
      </c>
      <c r="J430" s="17">
        <v>0</v>
      </c>
    </row>
    <row r="431" spans="2:10" ht="51.75" customHeight="1" x14ac:dyDescent="0.25">
      <c r="B431" s="354" t="s">
        <v>95</v>
      </c>
      <c r="C431" s="355"/>
      <c r="D431" s="355"/>
      <c r="E431" s="356"/>
      <c r="F431" s="22">
        <v>0</v>
      </c>
      <c r="G431" s="22">
        <v>388.5</v>
      </c>
      <c r="H431" s="18">
        <v>0</v>
      </c>
      <c r="I431" s="18">
        <v>0</v>
      </c>
      <c r="J431" s="18">
        <v>0</v>
      </c>
    </row>
    <row r="432" spans="2:10" ht="51.75" customHeight="1" x14ac:dyDescent="0.25">
      <c r="B432" s="354" t="s">
        <v>388</v>
      </c>
      <c r="C432" s="355"/>
      <c r="D432" s="355"/>
      <c r="E432" s="356"/>
      <c r="F432" s="22">
        <v>0</v>
      </c>
      <c r="G432" s="22">
        <v>388.5</v>
      </c>
      <c r="H432" s="18">
        <v>0</v>
      </c>
      <c r="I432" s="18">
        <v>0</v>
      </c>
      <c r="J432" s="18">
        <v>0</v>
      </c>
    </row>
    <row r="433" spans="2:10" ht="51.75" customHeight="1" x14ac:dyDescent="0.25">
      <c r="B433" s="345" t="s">
        <v>82</v>
      </c>
      <c r="C433" s="346"/>
      <c r="D433" s="346"/>
      <c r="E433" s="347"/>
      <c r="F433" s="21">
        <v>0</v>
      </c>
      <c r="G433" s="21">
        <v>388.5</v>
      </c>
      <c r="H433" s="95">
        <v>0</v>
      </c>
      <c r="I433" s="95">
        <v>0</v>
      </c>
      <c r="J433" s="95">
        <v>0</v>
      </c>
    </row>
    <row r="434" spans="2:10" ht="51.75" customHeight="1" x14ac:dyDescent="0.25">
      <c r="B434" s="348" t="s">
        <v>84</v>
      </c>
      <c r="C434" s="349"/>
      <c r="D434" s="349"/>
      <c r="E434" s="350"/>
      <c r="F434" s="20">
        <v>0</v>
      </c>
      <c r="G434" s="20">
        <v>388.5</v>
      </c>
      <c r="H434" s="98">
        <v>0</v>
      </c>
      <c r="I434" s="98">
        <v>0</v>
      </c>
      <c r="J434" s="98">
        <v>0</v>
      </c>
    </row>
    <row r="435" spans="2:10" ht="51.75" customHeight="1" x14ac:dyDescent="0.25">
      <c r="B435" s="342" t="s">
        <v>246</v>
      </c>
      <c r="C435" s="343"/>
      <c r="D435" s="343"/>
      <c r="E435" s="344"/>
      <c r="F435" s="20">
        <v>0</v>
      </c>
      <c r="G435" s="20">
        <v>388.5</v>
      </c>
      <c r="H435" s="98">
        <v>0</v>
      </c>
      <c r="I435" s="98">
        <v>0</v>
      </c>
      <c r="J435" s="98">
        <v>0</v>
      </c>
    </row>
    <row r="436" spans="2:10" ht="51.75" customHeight="1" x14ac:dyDescent="0.25">
      <c r="B436" s="351" t="s">
        <v>378</v>
      </c>
      <c r="C436" s="352"/>
      <c r="D436" s="352"/>
      <c r="E436" s="353"/>
      <c r="F436" s="16">
        <v>0</v>
      </c>
      <c r="G436" s="16">
        <v>4176.25</v>
      </c>
      <c r="H436" s="16">
        <v>0</v>
      </c>
      <c r="I436" s="16">
        <v>0</v>
      </c>
      <c r="J436" s="16">
        <v>0</v>
      </c>
    </row>
    <row r="437" spans="2:10" ht="51.75" customHeight="1" x14ac:dyDescent="0.25">
      <c r="B437" s="357" t="s">
        <v>243</v>
      </c>
      <c r="C437" s="358"/>
      <c r="D437" s="358"/>
      <c r="E437" s="359"/>
      <c r="F437" s="17">
        <v>0</v>
      </c>
      <c r="G437" s="17">
        <v>4176.25</v>
      </c>
      <c r="H437" s="17">
        <v>0</v>
      </c>
      <c r="I437" s="17">
        <v>0</v>
      </c>
      <c r="J437" s="17">
        <v>0</v>
      </c>
    </row>
    <row r="438" spans="2:10" ht="51.75" customHeight="1" x14ac:dyDescent="0.25">
      <c r="B438" s="354" t="s">
        <v>279</v>
      </c>
      <c r="C438" s="355"/>
      <c r="D438" s="355"/>
      <c r="E438" s="356"/>
      <c r="F438" s="18">
        <v>0</v>
      </c>
      <c r="G438" s="18">
        <v>4176.25</v>
      </c>
      <c r="H438" s="18">
        <v>0</v>
      </c>
      <c r="I438" s="18">
        <v>0</v>
      </c>
      <c r="J438" s="18">
        <v>0</v>
      </c>
    </row>
    <row r="439" spans="2:10" ht="51.75" customHeight="1" x14ac:dyDescent="0.25">
      <c r="B439" s="354" t="s">
        <v>388</v>
      </c>
      <c r="C439" s="355"/>
      <c r="D439" s="355"/>
      <c r="E439" s="356"/>
      <c r="F439" s="18">
        <v>0</v>
      </c>
      <c r="G439" s="18">
        <v>4176.25</v>
      </c>
      <c r="H439" s="18">
        <v>0</v>
      </c>
      <c r="I439" s="18">
        <v>0</v>
      </c>
      <c r="J439" s="18">
        <v>0</v>
      </c>
    </row>
    <row r="440" spans="2:10" ht="51.75" customHeight="1" x14ac:dyDescent="0.25">
      <c r="B440" s="345" t="s">
        <v>82</v>
      </c>
      <c r="C440" s="346"/>
      <c r="D440" s="346"/>
      <c r="E440" s="347"/>
      <c r="F440" s="19">
        <v>0</v>
      </c>
      <c r="G440" s="19">
        <v>4176.25</v>
      </c>
      <c r="H440" s="19">
        <v>0</v>
      </c>
      <c r="I440" s="19">
        <v>0</v>
      </c>
      <c r="J440" s="19">
        <v>0</v>
      </c>
    </row>
    <row r="441" spans="2:10" ht="51.75" customHeight="1" x14ac:dyDescent="0.25">
      <c r="B441" s="348" t="s">
        <v>84</v>
      </c>
      <c r="C441" s="349"/>
      <c r="D441" s="349"/>
      <c r="E441" s="350"/>
      <c r="F441" s="24">
        <v>0</v>
      </c>
      <c r="G441" s="24">
        <v>4176.25</v>
      </c>
      <c r="H441" s="24">
        <v>0</v>
      </c>
      <c r="I441" s="24">
        <v>0</v>
      </c>
      <c r="J441" s="24">
        <v>0</v>
      </c>
    </row>
    <row r="442" spans="2:10" ht="51.75" customHeight="1" x14ac:dyDescent="0.25">
      <c r="B442" s="342" t="s">
        <v>246</v>
      </c>
      <c r="C442" s="343"/>
      <c r="D442" s="343"/>
      <c r="E442" s="344"/>
      <c r="F442" s="24">
        <v>0</v>
      </c>
      <c r="G442" s="24">
        <v>4176.25</v>
      </c>
      <c r="H442" s="24">
        <v>0</v>
      </c>
      <c r="I442" s="24">
        <v>0</v>
      </c>
      <c r="J442" s="24">
        <v>0</v>
      </c>
    </row>
    <row r="443" spans="2:10" ht="51.75" customHeight="1" x14ac:dyDescent="0.25">
      <c r="B443" s="351" t="s">
        <v>379</v>
      </c>
      <c r="C443" s="352"/>
      <c r="D443" s="352"/>
      <c r="E443" s="353"/>
      <c r="F443" s="16">
        <v>0</v>
      </c>
      <c r="G443" s="16">
        <v>5000</v>
      </c>
      <c r="H443" s="16">
        <v>0</v>
      </c>
      <c r="I443" s="16">
        <v>0</v>
      </c>
      <c r="J443" s="16">
        <v>0</v>
      </c>
    </row>
    <row r="444" spans="2:10" ht="51.75" customHeight="1" x14ac:dyDescent="0.25">
      <c r="B444" s="357" t="s">
        <v>245</v>
      </c>
      <c r="C444" s="358"/>
      <c r="D444" s="358"/>
      <c r="E444" s="359"/>
      <c r="F444" s="17">
        <v>0</v>
      </c>
      <c r="G444" s="17">
        <v>5000</v>
      </c>
      <c r="H444" s="17">
        <v>0</v>
      </c>
      <c r="I444" s="17">
        <v>0</v>
      </c>
      <c r="J444" s="17">
        <v>0</v>
      </c>
    </row>
    <row r="445" spans="2:10" ht="51.75" customHeight="1" x14ac:dyDescent="0.25">
      <c r="B445" s="354" t="s">
        <v>279</v>
      </c>
      <c r="C445" s="355"/>
      <c r="D445" s="355"/>
      <c r="E445" s="356"/>
      <c r="F445" s="18">
        <v>0</v>
      </c>
      <c r="G445" s="18">
        <v>5000</v>
      </c>
      <c r="H445" s="18">
        <v>0</v>
      </c>
      <c r="I445" s="18">
        <v>0</v>
      </c>
      <c r="J445" s="18">
        <v>0</v>
      </c>
    </row>
    <row r="446" spans="2:10" ht="51.75" customHeight="1" x14ac:dyDescent="0.25">
      <c r="B446" s="354" t="s">
        <v>388</v>
      </c>
      <c r="C446" s="355"/>
      <c r="D446" s="355"/>
      <c r="E446" s="356"/>
      <c r="F446" s="18">
        <v>0</v>
      </c>
      <c r="G446" s="18">
        <v>5000</v>
      </c>
      <c r="H446" s="18">
        <v>0</v>
      </c>
      <c r="I446" s="18">
        <v>0</v>
      </c>
      <c r="J446" s="18">
        <v>0</v>
      </c>
    </row>
    <row r="447" spans="2:10" ht="51.75" customHeight="1" x14ac:dyDescent="0.25">
      <c r="B447" s="345" t="s">
        <v>82</v>
      </c>
      <c r="C447" s="346"/>
      <c r="D447" s="346"/>
      <c r="E447" s="347"/>
      <c r="F447" s="19">
        <v>0</v>
      </c>
      <c r="G447" s="19">
        <v>5000</v>
      </c>
      <c r="H447" s="19">
        <v>0</v>
      </c>
      <c r="I447" s="19">
        <v>0</v>
      </c>
      <c r="J447" s="19">
        <v>0</v>
      </c>
    </row>
    <row r="448" spans="2:10" ht="51.75" customHeight="1" x14ac:dyDescent="0.25">
      <c r="B448" s="348" t="s">
        <v>84</v>
      </c>
      <c r="C448" s="349"/>
      <c r="D448" s="349"/>
      <c r="E448" s="350"/>
      <c r="F448" s="24">
        <v>0</v>
      </c>
      <c r="G448" s="24">
        <v>5000</v>
      </c>
      <c r="H448" s="24">
        <v>0</v>
      </c>
      <c r="I448" s="24">
        <v>0</v>
      </c>
      <c r="J448" s="24">
        <v>0</v>
      </c>
    </row>
    <row r="449" spans="2:10" ht="51.75" customHeight="1" x14ac:dyDescent="0.25">
      <c r="B449" s="342" t="s">
        <v>246</v>
      </c>
      <c r="C449" s="343"/>
      <c r="D449" s="343"/>
      <c r="E449" s="344"/>
      <c r="F449" s="24">
        <v>0</v>
      </c>
      <c r="G449" s="24">
        <v>5000</v>
      </c>
      <c r="H449" s="24">
        <v>0</v>
      </c>
      <c r="I449" s="24">
        <v>0</v>
      </c>
      <c r="J449" s="24">
        <v>0</v>
      </c>
    </row>
    <row r="450" spans="2:10" ht="51.75" customHeight="1" x14ac:dyDescent="0.25">
      <c r="B450" s="351" t="s">
        <v>426</v>
      </c>
      <c r="C450" s="352"/>
      <c r="D450" s="352"/>
      <c r="E450" s="353"/>
      <c r="F450" s="16">
        <v>0</v>
      </c>
      <c r="G450" s="16">
        <v>0</v>
      </c>
      <c r="H450" s="16">
        <v>5000</v>
      </c>
      <c r="I450" s="32">
        <v>5000</v>
      </c>
      <c r="J450" s="32">
        <v>5000</v>
      </c>
    </row>
    <row r="451" spans="2:10" ht="51.75" customHeight="1" x14ac:dyDescent="0.25">
      <c r="B451" s="357" t="s">
        <v>245</v>
      </c>
      <c r="C451" s="358"/>
      <c r="D451" s="358"/>
      <c r="E451" s="359"/>
      <c r="F451" s="17">
        <v>0</v>
      </c>
      <c r="G451" s="17">
        <v>0</v>
      </c>
      <c r="H451" s="17">
        <v>5000</v>
      </c>
      <c r="I451" s="42">
        <v>5000</v>
      </c>
      <c r="J451" s="42">
        <v>5000</v>
      </c>
    </row>
    <row r="452" spans="2:10" ht="51.75" customHeight="1" x14ac:dyDescent="0.25">
      <c r="B452" s="354" t="s">
        <v>279</v>
      </c>
      <c r="C452" s="355"/>
      <c r="D452" s="355"/>
      <c r="E452" s="356"/>
      <c r="F452" s="18">
        <v>0</v>
      </c>
      <c r="G452" s="18">
        <v>0</v>
      </c>
      <c r="H452" s="18">
        <v>5000</v>
      </c>
      <c r="I452" s="27">
        <v>5000</v>
      </c>
      <c r="J452" s="27">
        <v>5000</v>
      </c>
    </row>
    <row r="453" spans="2:10" ht="51.75" customHeight="1" x14ac:dyDescent="0.25">
      <c r="B453" s="354" t="s">
        <v>388</v>
      </c>
      <c r="C453" s="355"/>
      <c r="D453" s="355"/>
      <c r="E453" s="356"/>
      <c r="F453" s="18">
        <v>0</v>
      </c>
      <c r="G453" s="18">
        <v>0</v>
      </c>
      <c r="H453" s="18">
        <v>5000</v>
      </c>
      <c r="I453" s="27">
        <v>5000</v>
      </c>
      <c r="J453" s="27">
        <v>5000</v>
      </c>
    </row>
    <row r="454" spans="2:10" ht="51.75" customHeight="1" x14ac:dyDescent="0.25">
      <c r="B454" s="345" t="s">
        <v>82</v>
      </c>
      <c r="C454" s="346"/>
      <c r="D454" s="346"/>
      <c r="E454" s="347"/>
      <c r="F454" s="19">
        <v>0</v>
      </c>
      <c r="G454" s="19">
        <v>0</v>
      </c>
      <c r="H454" s="19">
        <v>5000</v>
      </c>
      <c r="I454" s="43">
        <v>5000</v>
      </c>
      <c r="J454" s="43">
        <v>5000</v>
      </c>
    </row>
    <row r="455" spans="2:10" ht="51.75" customHeight="1" x14ac:dyDescent="0.25">
      <c r="B455" s="348" t="s">
        <v>84</v>
      </c>
      <c r="C455" s="349"/>
      <c r="D455" s="349"/>
      <c r="E455" s="350"/>
      <c r="F455" s="24">
        <v>0</v>
      </c>
      <c r="G455" s="24">
        <v>0</v>
      </c>
      <c r="H455" s="24">
        <v>5000</v>
      </c>
      <c r="I455" s="44">
        <v>5000</v>
      </c>
      <c r="J455" s="44">
        <v>5000</v>
      </c>
    </row>
    <row r="456" spans="2:10" ht="51.75" customHeight="1" x14ac:dyDescent="0.25">
      <c r="B456" s="342" t="s">
        <v>246</v>
      </c>
      <c r="C456" s="343"/>
      <c r="D456" s="343"/>
      <c r="E456" s="344"/>
      <c r="F456" s="24">
        <v>0</v>
      </c>
      <c r="G456" s="24">
        <v>0</v>
      </c>
      <c r="H456" s="24">
        <v>5000</v>
      </c>
      <c r="I456" s="44">
        <v>5000</v>
      </c>
      <c r="J456" s="44">
        <v>5000</v>
      </c>
    </row>
    <row r="457" spans="2:10" ht="51.75" customHeight="1" x14ac:dyDescent="0.25">
      <c r="B457" s="366" t="s">
        <v>249</v>
      </c>
      <c r="C457" s="367"/>
      <c r="D457" s="367"/>
      <c r="E457" s="368"/>
      <c r="F457" s="15">
        <v>319465.25</v>
      </c>
      <c r="G457" s="15">
        <v>406201.66000000003</v>
      </c>
      <c r="H457" s="15">
        <f>H458+H472+H479+H511</f>
        <v>514865.19</v>
      </c>
      <c r="I457" s="15">
        <f>I458+I472+I479+I511</f>
        <v>580000</v>
      </c>
      <c r="J457" s="15">
        <f>J458+J472+J479+J511</f>
        <v>590000</v>
      </c>
    </row>
    <row r="458" spans="2:10" ht="51.75" customHeight="1" x14ac:dyDescent="0.25">
      <c r="B458" s="351" t="s">
        <v>250</v>
      </c>
      <c r="C458" s="352"/>
      <c r="D458" s="352"/>
      <c r="E458" s="353"/>
      <c r="F458" s="16">
        <v>17560.18</v>
      </c>
      <c r="G458" s="16">
        <v>50000</v>
      </c>
      <c r="H458" s="16">
        <f>H459</f>
        <v>56500</v>
      </c>
      <c r="I458" s="16">
        <f>I459</f>
        <v>56500</v>
      </c>
      <c r="J458" s="16">
        <f>J459</f>
        <v>56500</v>
      </c>
    </row>
    <row r="459" spans="2:10" ht="51.75" customHeight="1" x14ac:dyDescent="0.25">
      <c r="B459" s="357" t="s">
        <v>251</v>
      </c>
      <c r="C459" s="358"/>
      <c r="D459" s="358"/>
      <c r="E459" s="359"/>
      <c r="F459" s="17">
        <v>17560.18</v>
      </c>
      <c r="G459" s="17">
        <v>50000</v>
      </c>
      <c r="H459" s="17">
        <f>H460+H467</f>
        <v>56500</v>
      </c>
      <c r="I459" s="17">
        <f>I460+I467</f>
        <v>56500</v>
      </c>
      <c r="J459" s="17">
        <f>J460+J467</f>
        <v>56500</v>
      </c>
    </row>
    <row r="460" spans="2:10" ht="51.75" customHeight="1" x14ac:dyDescent="0.25">
      <c r="B460" s="354" t="s">
        <v>212</v>
      </c>
      <c r="C460" s="355"/>
      <c r="D460" s="355"/>
      <c r="E460" s="356"/>
      <c r="F460" s="18">
        <v>17560.18</v>
      </c>
      <c r="G460" s="18">
        <v>50000</v>
      </c>
      <c r="H460" s="18">
        <f t="shared" ref="H460:J461" si="6">H461</f>
        <v>56000</v>
      </c>
      <c r="I460" s="18">
        <f t="shared" si="6"/>
        <v>56000</v>
      </c>
      <c r="J460" s="18">
        <f t="shared" si="6"/>
        <v>56000</v>
      </c>
    </row>
    <row r="461" spans="2:10" ht="51.75" customHeight="1" x14ac:dyDescent="0.25">
      <c r="B461" s="354" t="s">
        <v>388</v>
      </c>
      <c r="C461" s="355"/>
      <c r="D461" s="355"/>
      <c r="E461" s="356"/>
      <c r="F461" s="18">
        <v>17560.18</v>
      </c>
      <c r="G461" s="18">
        <v>50000</v>
      </c>
      <c r="H461" s="18">
        <f t="shared" si="6"/>
        <v>56000</v>
      </c>
      <c r="I461" s="18">
        <f t="shared" si="6"/>
        <v>56000</v>
      </c>
      <c r="J461" s="18">
        <f t="shared" si="6"/>
        <v>56000</v>
      </c>
    </row>
    <row r="462" spans="2:10" ht="51.75" customHeight="1" x14ac:dyDescent="0.25">
      <c r="B462" s="345" t="s">
        <v>82</v>
      </c>
      <c r="C462" s="346"/>
      <c r="D462" s="346"/>
      <c r="E462" s="347"/>
      <c r="F462" s="19">
        <v>17560.18</v>
      </c>
      <c r="G462" s="19">
        <v>50000</v>
      </c>
      <c r="H462" s="19">
        <f>H463+H465</f>
        <v>56000</v>
      </c>
      <c r="I462" s="19">
        <f>I463+I465</f>
        <v>56000</v>
      </c>
      <c r="J462" s="19">
        <f>J463+J465</f>
        <v>56000</v>
      </c>
    </row>
    <row r="463" spans="2:10" ht="51.75" customHeight="1" x14ac:dyDescent="0.25">
      <c r="B463" s="348" t="s">
        <v>213</v>
      </c>
      <c r="C463" s="349"/>
      <c r="D463" s="349"/>
      <c r="E463" s="350"/>
      <c r="F463" s="24">
        <v>17560.18</v>
      </c>
      <c r="G463" s="24">
        <v>50000</v>
      </c>
      <c r="H463" s="24">
        <v>46000</v>
      </c>
      <c r="I463" s="24">
        <v>46000</v>
      </c>
      <c r="J463" s="24">
        <v>46000</v>
      </c>
    </row>
    <row r="464" spans="2:10" ht="51.75" customHeight="1" x14ac:dyDescent="0.25">
      <c r="B464" s="342" t="s">
        <v>214</v>
      </c>
      <c r="C464" s="343"/>
      <c r="D464" s="343"/>
      <c r="E464" s="344"/>
      <c r="F464" s="24">
        <v>17560.18</v>
      </c>
      <c r="G464" s="24">
        <v>50000</v>
      </c>
      <c r="H464" s="24">
        <v>46000</v>
      </c>
      <c r="I464" s="24">
        <v>46000</v>
      </c>
      <c r="J464" s="24">
        <v>46000</v>
      </c>
    </row>
    <row r="465" spans="2:10" ht="51.75" customHeight="1" x14ac:dyDescent="0.25">
      <c r="B465" s="348" t="s">
        <v>194</v>
      </c>
      <c r="C465" s="349"/>
      <c r="D465" s="349"/>
      <c r="E465" s="350"/>
      <c r="F465" s="19">
        <v>0</v>
      </c>
      <c r="G465" s="19">
        <v>0</v>
      </c>
      <c r="H465" s="19">
        <v>10000</v>
      </c>
      <c r="I465" s="19">
        <v>10000</v>
      </c>
      <c r="J465" s="19">
        <v>10000</v>
      </c>
    </row>
    <row r="466" spans="2:10" ht="51.75" customHeight="1" x14ac:dyDescent="0.25">
      <c r="B466" s="342" t="s">
        <v>252</v>
      </c>
      <c r="C466" s="343"/>
      <c r="D466" s="343"/>
      <c r="E466" s="344"/>
      <c r="F466" s="24">
        <v>0</v>
      </c>
      <c r="G466" s="24">
        <v>0</v>
      </c>
      <c r="H466" s="24">
        <v>10000</v>
      </c>
      <c r="I466" s="24">
        <v>10000</v>
      </c>
      <c r="J466" s="24">
        <v>10000</v>
      </c>
    </row>
    <row r="467" spans="2:10" ht="51.75" customHeight="1" x14ac:dyDescent="0.25">
      <c r="B467" s="354" t="s">
        <v>205</v>
      </c>
      <c r="C467" s="355"/>
      <c r="D467" s="355"/>
      <c r="E467" s="356"/>
      <c r="F467" s="18">
        <v>0</v>
      </c>
      <c r="G467" s="18">
        <v>0</v>
      </c>
      <c r="H467" s="18">
        <v>500</v>
      </c>
      <c r="I467" s="18">
        <v>500</v>
      </c>
      <c r="J467" s="18">
        <v>500</v>
      </c>
    </row>
    <row r="468" spans="2:10" ht="51.75" customHeight="1" x14ac:dyDescent="0.25">
      <c r="B468" s="354" t="s">
        <v>389</v>
      </c>
      <c r="C468" s="355"/>
      <c r="D468" s="355"/>
      <c r="E468" s="356"/>
      <c r="F468" s="18">
        <v>0</v>
      </c>
      <c r="G468" s="18">
        <v>0</v>
      </c>
      <c r="H468" s="18">
        <v>500</v>
      </c>
      <c r="I468" s="18">
        <v>500</v>
      </c>
      <c r="J468" s="18">
        <v>500</v>
      </c>
    </row>
    <row r="469" spans="2:10" ht="51.75" customHeight="1" x14ac:dyDescent="0.25">
      <c r="B469" s="345" t="s">
        <v>82</v>
      </c>
      <c r="C469" s="346"/>
      <c r="D469" s="346"/>
      <c r="E469" s="347"/>
      <c r="F469" s="19">
        <v>0</v>
      </c>
      <c r="G469" s="19">
        <v>0</v>
      </c>
      <c r="H469" s="19">
        <v>500</v>
      </c>
      <c r="I469" s="19">
        <v>500</v>
      </c>
      <c r="J469" s="19">
        <v>500</v>
      </c>
    </row>
    <row r="470" spans="2:10" ht="51.75" customHeight="1" x14ac:dyDescent="0.25">
      <c r="B470" s="342" t="s">
        <v>213</v>
      </c>
      <c r="C470" s="343"/>
      <c r="D470" s="343"/>
      <c r="E470" s="344"/>
      <c r="F470" s="24">
        <v>0</v>
      </c>
      <c r="G470" s="24">
        <v>0</v>
      </c>
      <c r="H470" s="24">
        <v>500</v>
      </c>
      <c r="I470" s="24">
        <v>500</v>
      </c>
      <c r="J470" s="24">
        <v>500</v>
      </c>
    </row>
    <row r="471" spans="2:10" ht="51.75" customHeight="1" x14ac:dyDescent="0.25">
      <c r="B471" s="342" t="s">
        <v>214</v>
      </c>
      <c r="C471" s="343"/>
      <c r="D471" s="343"/>
      <c r="E471" s="344"/>
      <c r="F471" s="24">
        <v>0</v>
      </c>
      <c r="G471" s="24">
        <v>0</v>
      </c>
      <c r="H471" s="24">
        <v>500</v>
      </c>
      <c r="I471" s="24">
        <v>500</v>
      </c>
      <c r="J471" s="24">
        <v>500</v>
      </c>
    </row>
    <row r="472" spans="2:10" ht="51.75" customHeight="1" x14ac:dyDescent="0.25">
      <c r="B472" s="351" t="s">
        <v>253</v>
      </c>
      <c r="C472" s="352"/>
      <c r="D472" s="352"/>
      <c r="E472" s="353"/>
      <c r="F472" s="16">
        <v>5495.85</v>
      </c>
      <c r="G472" s="16">
        <v>3346.66</v>
      </c>
      <c r="H472" s="16">
        <v>3865.19</v>
      </c>
      <c r="I472" s="16">
        <v>4500</v>
      </c>
      <c r="J472" s="16">
        <v>4500</v>
      </c>
    </row>
    <row r="473" spans="2:10" ht="51.75" customHeight="1" x14ac:dyDescent="0.25">
      <c r="B473" s="357" t="s">
        <v>254</v>
      </c>
      <c r="C473" s="358"/>
      <c r="D473" s="358"/>
      <c r="E473" s="359"/>
      <c r="F473" s="17">
        <v>5495.85</v>
      </c>
      <c r="G473" s="17">
        <v>3346.66</v>
      </c>
      <c r="H473" s="17">
        <v>4500</v>
      </c>
      <c r="I473" s="17">
        <v>4500</v>
      </c>
      <c r="J473" s="17">
        <v>4500</v>
      </c>
    </row>
    <row r="474" spans="2:10" ht="51.75" customHeight="1" x14ac:dyDescent="0.25">
      <c r="B474" s="354" t="s">
        <v>95</v>
      </c>
      <c r="C474" s="355"/>
      <c r="D474" s="355"/>
      <c r="E474" s="356"/>
      <c r="F474" s="18">
        <v>5495.85</v>
      </c>
      <c r="G474" s="18">
        <v>3346.66</v>
      </c>
      <c r="H474" s="18">
        <v>4500</v>
      </c>
      <c r="I474" s="18">
        <v>4500</v>
      </c>
      <c r="J474" s="18">
        <v>4500</v>
      </c>
    </row>
    <row r="475" spans="2:10" ht="51.75" customHeight="1" x14ac:dyDescent="0.25">
      <c r="B475" s="354" t="s">
        <v>388</v>
      </c>
      <c r="C475" s="355"/>
      <c r="D475" s="355"/>
      <c r="E475" s="356"/>
      <c r="F475" s="18">
        <v>5495.85</v>
      </c>
      <c r="G475" s="18">
        <v>3346.66</v>
      </c>
      <c r="H475" s="18">
        <v>4500</v>
      </c>
      <c r="I475" s="18">
        <v>4500</v>
      </c>
      <c r="J475" s="18">
        <v>4500</v>
      </c>
    </row>
    <row r="476" spans="2:10" ht="51.75" customHeight="1" x14ac:dyDescent="0.25">
      <c r="B476" s="345" t="s">
        <v>82</v>
      </c>
      <c r="C476" s="346"/>
      <c r="D476" s="346"/>
      <c r="E476" s="347"/>
      <c r="F476" s="19">
        <v>5495.85</v>
      </c>
      <c r="G476" s="19">
        <v>3346.66</v>
      </c>
      <c r="H476" s="19">
        <v>4500</v>
      </c>
      <c r="I476" s="19">
        <v>4500</v>
      </c>
      <c r="J476" s="19">
        <v>4500</v>
      </c>
    </row>
    <row r="477" spans="2:10" ht="51.75" customHeight="1" x14ac:dyDescent="0.25">
      <c r="B477" s="345" t="s">
        <v>194</v>
      </c>
      <c r="C477" s="346"/>
      <c r="D477" s="346"/>
      <c r="E477" s="347"/>
      <c r="F477" s="24">
        <v>5495.85</v>
      </c>
      <c r="G477" s="24">
        <v>3346.66</v>
      </c>
      <c r="H477" s="24">
        <v>4500</v>
      </c>
      <c r="I477" s="24">
        <v>4500</v>
      </c>
      <c r="J477" s="24">
        <v>4500</v>
      </c>
    </row>
    <row r="478" spans="2:10" ht="51.75" customHeight="1" x14ac:dyDescent="0.25">
      <c r="B478" s="342" t="s">
        <v>255</v>
      </c>
      <c r="C478" s="343"/>
      <c r="D478" s="343"/>
      <c r="E478" s="344"/>
      <c r="F478" s="24">
        <v>5495.85</v>
      </c>
      <c r="G478" s="24">
        <v>3346.66</v>
      </c>
      <c r="H478" s="24">
        <v>4500</v>
      </c>
      <c r="I478" s="24">
        <v>4500</v>
      </c>
      <c r="J478" s="24">
        <v>4500</v>
      </c>
    </row>
    <row r="479" spans="2:10" ht="51.75" customHeight="1" x14ac:dyDescent="0.25">
      <c r="B479" s="351" t="s">
        <v>414</v>
      </c>
      <c r="C479" s="352"/>
      <c r="D479" s="352"/>
      <c r="E479" s="353"/>
      <c r="F479" s="16">
        <v>296409.22000000003</v>
      </c>
      <c r="G479" s="16">
        <v>342855</v>
      </c>
      <c r="H479" s="16">
        <f>H480</f>
        <v>441500</v>
      </c>
      <c r="I479" s="16">
        <f>I480</f>
        <v>506000</v>
      </c>
      <c r="J479" s="16">
        <f>J480</f>
        <v>516000</v>
      </c>
    </row>
    <row r="480" spans="2:10" ht="51.75" customHeight="1" x14ac:dyDescent="0.25">
      <c r="B480" s="357" t="s">
        <v>251</v>
      </c>
      <c r="C480" s="358"/>
      <c r="D480" s="358"/>
      <c r="E480" s="359"/>
      <c r="F480" s="17">
        <v>296409.22000000003</v>
      </c>
      <c r="G480" s="17">
        <v>342855</v>
      </c>
      <c r="H480" s="17">
        <f>H481+H492</f>
        <v>441500</v>
      </c>
      <c r="I480" s="17">
        <f>I481+I492</f>
        <v>506000</v>
      </c>
      <c r="J480" s="17">
        <f>J481+J492</f>
        <v>516000</v>
      </c>
    </row>
    <row r="481" spans="2:10" ht="51.75" customHeight="1" x14ac:dyDescent="0.25">
      <c r="B481" s="378" t="s">
        <v>95</v>
      </c>
      <c r="C481" s="379"/>
      <c r="D481" s="379"/>
      <c r="E481" s="380"/>
      <c r="F481" s="18">
        <v>180500</v>
      </c>
      <c r="G481" s="18">
        <v>1000</v>
      </c>
      <c r="H481" s="18">
        <v>1000</v>
      </c>
      <c r="I481" s="18">
        <v>1000</v>
      </c>
      <c r="J481" s="18">
        <v>1000</v>
      </c>
    </row>
    <row r="482" spans="2:10" ht="51.75" customHeight="1" x14ac:dyDescent="0.25">
      <c r="B482" s="378" t="s">
        <v>388</v>
      </c>
      <c r="C482" s="379"/>
      <c r="D482" s="379"/>
      <c r="E482" s="380"/>
      <c r="F482" s="18">
        <v>180500</v>
      </c>
      <c r="G482" s="18">
        <v>1000</v>
      </c>
      <c r="H482" s="18">
        <v>1000</v>
      </c>
      <c r="I482" s="18">
        <v>1000</v>
      </c>
      <c r="J482" s="18">
        <v>1000</v>
      </c>
    </row>
    <row r="483" spans="2:10" ht="51.75" customHeight="1" x14ac:dyDescent="0.25">
      <c r="B483" s="345" t="s">
        <v>82</v>
      </c>
      <c r="C483" s="346"/>
      <c r="D483" s="346"/>
      <c r="E483" s="347"/>
      <c r="F483" s="19">
        <v>500</v>
      </c>
      <c r="G483" s="19">
        <v>1000</v>
      </c>
      <c r="H483" s="19">
        <v>1000</v>
      </c>
      <c r="I483" s="19">
        <v>1000</v>
      </c>
      <c r="J483" s="19">
        <v>1000</v>
      </c>
    </row>
    <row r="484" spans="2:10" ht="51.75" customHeight="1" x14ac:dyDescent="0.25">
      <c r="B484" s="348" t="s">
        <v>64</v>
      </c>
      <c r="C484" s="349"/>
      <c r="D484" s="349"/>
      <c r="E484" s="350"/>
      <c r="F484" s="21">
        <v>500</v>
      </c>
      <c r="G484" s="19">
        <v>1000</v>
      </c>
      <c r="H484" s="19">
        <v>1000</v>
      </c>
      <c r="I484" s="19">
        <v>1000</v>
      </c>
      <c r="J484" s="19">
        <v>1000</v>
      </c>
    </row>
    <row r="485" spans="2:10" ht="51.75" customHeight="1" x14ac:dyDescent="0.25">
      <c r="B485" s="342" t="s">
        <v>186</v>
      </c>
      <c r="C485" s="343"/>
      <c r="D485" s="343"/>
      <c r="E485" s="344"/>
      <c r="F485" s="24">
        <v>0</v>
      </c>
      <c r="G485" s="24">
        <v>0</v>
      </c>
      <c r="H485" s="24">
        <v>0</v>
      </c>
      <c r="I485" s="24">
        <v>0</v>
      </c>
      <c r="J485" s="24">
        <v>0</v>
      </c>
    </row>
    <row r="486" spans="2:10" ht="51.75" customHeight="1" x14ac:dyDescent="0.25">
      <c r="B486" s="342" t="s">
        <v>233</v>
      </c>
      <c r="C486" s="343"/>
      <c r="D486" s="343"/>
      <c r="E486" s="344"/>
      <c r="F486" s="24">
        <v>500</v>
      </c>
      <c r="G486" s="24">
        <v>1000</v>
      </c>
      <c r="H486" s="24">
        <v>1000</v>
      </c>
      <c r="I486" s="24">
        <v>1000</v>
      </c>
      <c r="J486" s="24">
        <v>1000</v>
      </c>
    </row>
    <row r="487" spans="2:10" ht="51.75" customHeight="1" x14ac:dyDescent="0.25">
      <c r="B487" s="342" t="s">
        <v>234</v>
      </c>
      <c r="C487" s="343"/>
      <c r="D487" s="343"/>
      <c r="E487" s="344"/>
      <c r="F487" s="24">
        <v>0</v>
      </c>
      <c r="G487" s="24">
        <v>0</v>
      </c>
      <c r="H487" s="24">
        <v>0</v>
      </c>
      <c r="I487" s="24">
        <v>0</v>
      </c>
      <c r="J487" s="24">
        <v>0</v>
      </c>
    </row>
    <row r="488" spans="2:10" ht="51.75" customHeight="1" x14ac:dyDescent="0.25">
      <c r="B488" s="345" t="s">
        <v>196</v>
      </c>
      <c r="C488" s="346"/>
      <c r="D488" s="346"/>
      <c r="E488" s="347"/>
      <c r="F488" s="19">
        <v>180000</v>
      </c>
      <c r="G488" s="19">
        <v>0</v>
      </c>
      <c r="H488" s="19">
        <v>0</v>
      </c>
      <c r="I488" s="19">
        <v>0</v>
      </c>
      <c r="J488" s="19">
        <v>0</v>
      </c>
    </row>
    <row r="489" spans="2:10" ht="51.75" customHeight="1" x14ac:dyDescent="0.25">
      <c r="B489" s="345" t="s">
        <v>78</v>
      </c>
      <c r="C489" s="346"/>
      <c r="D489" s="346"/>
      <c r="E489" s="347"/>
      <c r="F489" s="19">
        <v>180000</v>
      </c>
      <c r="G489" s="19">
        <v>0</v>
      </c>
      <c r="H489" s="19">
        <v>0</v>
      </c>
      <c r="I489" s="19">
        <v>0</v>
      </c>
      <c r="J489" s="19">
        <v>0</v>
      </c>
    </row>
    <row r="490" spans="2:10" ht="51.75" customHeight="1" x14ac:dyDescent="0.25">
      <c r="B490" s="360" t="s">
        <v>319</v>
      </c>
      <c r="C490" s="361"/>
      <c r="D490" s="361"/>
      <c r="E490" s="362"/>
      <c r="F490" s="19">
        <v>180000</v>
      </c>
      <c r="G490" s="19">
        <v>0</v>
      </c>
      <c r="H490" s="19">
        <v>0</v>
      </c>
      <c r="I490" s="19">
        <v>0</v>
      </c>
      <c r="J490" s="19">
        <v>0</v>
      </c>
    </row>
    <row r="491" spans="2:10" ht="51.75" customHeight="1" x14ac:dyDescent="0.25">
      <c r="B491" s="342" t="s">
        <v>312</v>
      </c>
      <c r="C491" s="343"/>
      <c r="D491" s="343"/>
      <c r="E491" s="344"/>
      <c r="F491" s="24">
        <v>180000</v>
      </c>
      <c r="G491" s="24">
        <v>0</v>
      </c>
      <c r="H491" s="24">
        <v>0</v>
      </c>
      <c r="I491" s="24">
        <v>0</v>
      </c>
      <c r="J491" s="24">
        <v>0</v>
      </c>
    </row>
    <row r="492" spans="2:10" ht="51.75" customHeight="1" x14ac:dyDescent="0.25">
      <c r="B492" s="354" t="s">
        <v>205</v>
      </c>
      <c r="C492" s="355"/>
      <c r="D492" s="355"/>
      <c r="E492" s="356"/>
      <c r="F492" s="18">
        <v>47986.509999999995</v>
      </c>
      <c r="G492" s="18">
        <v>341855</v>
      </c>
      <c r="H492" s="18">
        <f t="shared" ref="H492:J492" si="7">H495</f>
        <v>440500</v>
      </c>
      <c r="I492" s="18">
        <f t="shared" si="7"/>
        <v>505000</v>
      </c>
      <c r="J492" s="18">
        <f t="shared" si="7"/>
        <v>515000</v>
      </c>
    </row>
    <row r="493" spans="2:10" ht="51.75" customHeight="1" x14ac:dyDescent="0.25">
      <c r="B493" s="354" t="s">
        <v>404</v>
      </c>
      <c r="C493" s="355"/>
      <c r="D493" s="355"/>
      <c r="E493" s="356"/>
      <c r="F493" s="18">
        <v>47986.509999999995</v>
      </c>
      <c r="G493" s="18">
        <v>341855</v>
      </c>
      <c r="H493" s="18">
        <f>H494</f>
        <v>440500</v>
      </c>
      <c r="I493" s="18">
        <f t="shared" ref="I493:J494" si="8">I494</f>
        <v>505000</v>
      </c>
      <c r="J493" s="18">
        <f t="shared" si="8"/>
        <v>515000</v>
      </c>
    </row>
    <row r="494" spans="2:10" ht="51.75" customHeight="1" x14ac:dyDescent="0.25">
      <c r="B494" s="436" t="s">
        <v>405</v>
      </c>
      <c r="C494" s="437"/>
      <c r="D494" s="437"/>
      <c r="E494" s="438"/>
      <c r="F494" s="18">
        <v>47986.509999999995</v>
      </c>
      <c r="G494" s="18">
        <v>341855</v>
      </c>
      <c r="H494" s="18">
        <f>H495</f>
        <v>440500</v>
      </c>
      <c r="I494" s="18">
        <f t="shared" si="8"/>
        <v>505000</v>
      </c>
      <c r="J494" s="18">
        <f t="shared" si="8"/>
        <v>515000</v>
      </c>
    </row>
    <row r="495" spans="2:10" ht="51.75" customHeight="1" x14ac:dyDescent="0.25">
      <c r="B495" s="345" t="s">
        <v>82</v>
      </c>
      <c r="C495" s="346"/>
      <c r="D495" s="346"/>
      <c r="E495" s="347"/>
      <c r="F495" s="19">
        <v>47986.509999999995</v>
      </c>
      <c r="G495" s="19">
        <v>341855</v>
      </c>
      <c r="H495" s="19">
        <f>H496+H500+H504</f>
        <v>440500</v>
      </c>
      <c r="I495" s="19">
        <f>I496+I500+I504</f>
        <v>505000</v>
      </c>
      <c r="J495" s="19">
        <f>J496+J500+J504</f>
        <v>515000</v>
      </c>
    </row>
    <row r="496" spans="2:10" ht="51.75" customHeight="1" x14ac:dyDescent="0.25">
      <c r="B496" s="348" t="s">
        <v>64</v>
      </c>
      <c r="C496" s="349"/>
      <c r="D496" s="349"/>
      <c r="E496" s="350"/>
      <c r="F496" s="19">
        <v>41915.449999999997</v>
      </c>
      <c r="G496" s="19">
        <v>67903</v>
      </c>
      <c r="H496" s="19">
        <f>H497+H498+H499</f>
        <v>75500</v>
      </c>
      <c r="I496" s="19">
        <f>I497+I498</f>
        <v>85000</v>
      </c>
      <c r="J496" s="19">
        <f>J497+J498</f>
        <v>95000</v>
      </c>
    </row>
    <row r="497" spans="2:11" ht="51.75" customHeight="1" x14ac:dyDescent="0.25">
      <c r="B497" s="342" t="s">
        <v>237</v>
      </c>
      <c r="C497" s="343"/>
      <c r="D497" s="343"/>
      <c r="E497" s="344"/>
      <c r="F497" s="24">
        <v>35978.92</v>
      </c>
      <c r="G497" s="24">
        <v>58200</v>
      </c>
      <c r="H497" s="24">
        <v>65000</v>
      </c>
      <c r="I497" s="24">
        <v>70000</v>
      </c>
      <c r="J497" s="24">
        <v>75000</v>
      </c>
    </row>
    <row r="498" spans="2:11" ht="51.75" customHeight="1" x14ac:dyDescent="0.25">
      <c r="B498" s="342" t="s">
        <v>256</v>
      </c>
      <c r="C498" s="343"/>
      <c r="D498" s="343"/>
      <c r="E498" s="344"/>
      <c r="F498" s="24">
        <v>0</v>
      </c>
      <c r="G498" s="24">
        <v>9603</v>
      </c>
      <c r="H498" s="24">
        <v>10500</v>
      </c>
      <c r="I498" s="24">
        <v>15000</v>
      </c>
      <c r="J498" s="24">
        <v>20000</v>
      </c>
    </row>
    <row r="499" spans="2:11" ht="51.75" customHeight="1" x14ac:dyDescent="0.25">
      <c r="B499" s="342" t="s">
        <v>233</v>
      </c>
      <c r="C499" s="343"/>
      <c r="D499" s="343"/>
      <c r="E499" s="344"/>
      <c r="F499" s="24">
        <v>5936.53</v>
      </c>
      <c r="G499" s="24">
        <v>100</v>
      </c>
      <c r="H499" s="24">
        <v>0</v>
      </c>
      <c r="I499" s="24">
        <v>0</v>
      </c>
      <c r="J499" s="19">
        <v>0</v>
      </c>
    </row>
    <row r="500" spans="2:11" ht="51.75" customHeight="1" x14ac:dyDescent="0.25">
      <c r="B500" s="348" t="s">
        <v>65</v>
      </c>
      <c r="C500" s="349"/>
      <c r="D500" s="349"/>
      <c r="E500" s="350"/>
      <c r="F500" s="19">
        <v>6071.06</v>
      </c>
      <c r="G500" s="19">
        <v>16000</v>
      </c>
      <c r="H500" s="19">
        <v>15000</v>
      </c>
      <c r="I500" s="19">
        <v>20000</v>
      </c>
      <c r="J500" s="19">
        <v>20000</v>
      </c>
      <c r="K500" s="9"/>
    </row>
    <row r="501" spans="2:11" ht="51.75" customHeight="1" x14ac:dyDescent="0.25">
      <c r="B501" s="342" t="s">
        <v>189</v>
      </c>
      <c r="C501" s="343"/>
      <c r="D501" s="343"/>
      <c r="E501" s="344"/>
      <c r="F501" s="24">
        <v>6071.06</v>
      </c>
      <c r="G501" s="24">
        <v>11000</v>
      </c>
      <c r="H501" s="24">
        <v>15000</v>
      </c>
      <c r="I501" s="24">
        <v>20000</v>
      </c>
      <c r="J501" s="24">
        <v>20000</v>
      </c>
    </row>
    <row r="502" spans="2:11" ht="51.75" customHeight="1" x14ac:dyDescent="0.25">
      <c r="B502" s="342" t="s">
        <v>190</v>
      </c>
      <c r="C502" s="343"/>
      <c r="D502" s="343"/>
      <c r="E502" s="344"/>
      <c r="F502" s="24">
        <v>0</v>
      </c>
      <c r="G502" s="24">
        <v>2000</v>
      </c>
      <c r="H502" s="24">
        <v>0</v>
      </c>
      <c r="I502" s="24">
        <v>1500</v>
      </c>
      <c r="J502" s="24">
        <v>1500</v>
      </c>
    </row>
    <row r="503" spans="2:11" ht="51.75" customHeight="1" x14ac:dyDescent="0.25">
      <c r="B503" s="342" t="s">
        <v>191</v>
      </c>
      <c r="C503" s="343"/>
      <c r="D503" s="343"/>
      <c r="E503" s="344"/>
      <c r="F503" s="24">
        <v>0</v>
      </c>
      <c r="G503" s="24">
        <v>3000</v>
      </c>
      <c r="H503" s="24">
        <v>0</v>
      </c>
      <c r="I503" s="24">
        <v>1000</v>
      </c>
      <c r="J503" s="24">
        <v>1000</v>
      </c>
    </row>
    <row r="504" spans="2:11" ht="51.75" customHeight="1" x14ac:dyDescent="0.25">
      <c r="B504" s="348" t="s">
        <v>84</v>
      </c>
      <c r="C504" s="349"/>
      <c r="D504" s="349"/>
      <c r="E504" s="350"/>
      <c r="F504" s="24">
        <v>0</v>
      </c>
      <c r="G504" s="19">
        <v>257952</v>
      </c>
      <c r="H504" s="19">
        <v>350000</v>
      </c>
      <c r="I504" s="19">
        <v>400000</v>
      </c>
      <c r="J504" s="19">
        <v>400000</v>
      </c>
    </row>
    <row r="505" spans="2:11" ht="51.75" customHeight="1" x14ac:dyDescent="0.25">
      <c r="B505" s="342" t="s">
        <v>257</v>
      </c>
      <c r="C505" s="343"/>
      <c r="D505" s="343"/>
      <c r="E505" s="344"/>
      <c r="F505" s="24">
        <v>0</v>
      </c>
      <c r="G505" s="24">
        <v>257952</v>
      </c>
      <c r="H505" s="24">
        <v>350000</v>
      </c>
      <c r="I505" s="24">
        <v>400000</v>
      </c>
      <c r="J505" s="24">
        <v>400000</v>
      </c>
    </row>
    <row r="506" spans="2:11" ht="51.75" customHeight="1" x14ac:dyDescent="0.25">
      <c r="B506" s="354" t="s">
        <v>223</v>
      </c>
      <c r="C506" s="355"/>
      <c r="D506" s="355"/>
      <c r="E506" s="356"/>
      <c r="F506" s="26">
        <v>67922.710000000006</v>
      </c>
      <c r="G506" s="18">
        <v>0</v>
      </c>
      <c r="H506" s="18">
        <v>0</v>
      </c>
      <c r="I506" s="18">
        <v>0</v>
      </c>
      <c r="J506" s="18">
        <v>0</v>
      </c>
    </row>
    <row r="507" spans="2:11" ht="51.75" customHeight="1" x14ac:dyDescent="0.25">
      <c r="B507" s="354" t="s">
        <v>403</v>
      </c>
      <c r="C507" s="355"/>
      <c r="D507" s="355"/>
      <c r="E507" s="356"/>
      <c r="F507" s="26">
        <v>67922.710000000006</v>
      </c>
      <c r="G507" s="18">
        <v>0</v>
      </c>
      <c r="H507" s="18">
        <v>0</v>
      </c>
      <c r="I507" s="18">
        <v>0</v>
      </c>
      <c r="J507" s="18">
        <v>0</v>
      </c>
    </row>
    <row r="508" spans="2:11" ht="51.75" customHeight="1" x14ac:dyDescent="0.25">
      <c r="B508" s="345" t="s">
        <v>82</v>
      </c>
      <c r="C508" s="346"/>
      <c r="D508" s="346"/>
      <c r="E508" s="347"/>
      <c r="F508" s="24">
        <v>67922.710000000006</v>
      </c>
      <c r="G508" s="19">
        <v>0</v>
      </c>
      <c r="H508" s="19">
        <v>0</v>
      </c>
      <c r="I508" s="19">
        <v>0</v>
      </c>
      <c r="J508" s="19">
        <v>0</v>
      </c>
    </row>
    <row r="509" spans="2:11" ht="51.75" customHeight="1" x14ac:dyDescent="0.25">
      <c r="B509" s="348" t="s">
        <v>84</v>
      </c>
      <c r="C509" s="349"/>
      <c r="D509" s="349"/>
      <c r="E509" s="350"/>
      <c r="F509" s="24">
        <v>67922.710000000006</v>
      </c>
      <c r="G509" s="19">
        <v>0</v>
      </c>
      <c r="H509" s="19">
        <v>0</v>
      </c>
      <c r="I509" s="19">
        <v>0</v>
      </c>
      <c r="J509" s="19">
        <v>0</v>
      </c>
    </row>
    <row r="510" spans="2:11" ht="51.75" customHeight="1" x14ac:dyDescent="0.25">
      <c r="B510" s="342" t="s">
        <v>257</v>
      </c>
      <c r="C510" s="343"/>
      <c r="D510" s="343"/>
      <c r="E510" s="344"/>
      <c r="F510" s="24">
        <v>67922.710000000006</v>
      </c>
      <c r="G510" s="24">
        <v>0</v>
      </c>
      <c r="H510" s="24">
        <v>0</v>
      </c>
      <c r="I510" s="24">
        <v>0</v>
      </c>
      <c r="J510" s="24">
        <v>0</v>
      </c>
    </row>
    <row r="511" spans="2:11" ht="51.75" customHeight="1" x14ac:dyDescent="0.25">
      <c r="B511" s="351" t="s">
        <v>380</v>
      </c>
      <c r="C511" s="352"/>
      <c r="D511" s="352"/>
      <c r="E511" s="353"/>
      <c r="F511" s="16">
        <v>0</v>
      </c>
      <c r="G511" s="31"/>
      <c r="H511" s="16">
        <v>13000</v>
      </c>
      <c r="I511" s="16">
        <v>13000</v>
      </c>
      <c r="J511" s="16">
        <v>13000</v>
      </c>
    </row>
    <row r="512" spans="2:11" ht="51.75" customHeight="1" x14ac:dyDescent="0.25">
      <c r="B512" s="357" t="s">
        <v>308</v>
      </c>
      <c r="C512" s="358"/>
      <c r="D512" s="358"/>
      <c r="E512" s="359"/>
      <c r="F512" s="17">
        <v>0</v>
      </c>
      <c r="G512" s="25"/>
      <c r="H512" s="17">
        <v>13000</v>
      </c>
      <c r="I512" s="17">
        <v>13000</v>
      </c>
      <c r="J512" s="17">
        <v>13000</v>
      </c>
    </row>
    <row r="513" spans="2:10" ht="51.75" customHeight="1" x14ac:dyDescent="0.25">
      <c r="B513" s="354" t="s">
        <v>95</v>
      </c>
      <c r="C513" s="355"/>
      <c r="D513" s="355"/>
      <c r="E513" s="356"/>
      <c r="F513" s="18">
        <v>0</v>
      </c>
      <c r="G513" s="22"/>
      <c r="H513" s="18">
        <v>13000</v>
      </c>
      <c r="I513" s="18">
        <v>13000</v>
      </c>
      <c r="J513" s="18">
        <v>13000</v>
      </c>
    </row>
    <row r="514" spans="2:10" ht="51.75" customHeight="1" x14ac:dyDescent="0.25">
      <c r="B514" s="354" t="s">
        <v>388</v>
      </c>
      <c r="C514" s="355"/>
      <c r="D514" s="355"/>
      <c r="E514" s="356"/>
      <c r="F514" s="18">
        <v>0</v>
      </c>
      <c r="G514" s="22"/>
      <c r="H514" s="18">
        <v>13000</v>
      </c>
      <c r="I514" s="18">
        <v>13000</v>
      </c>
      <c r="J514" s="18">
        <v>13000</v>
      </c>
    </row>
    <row r="515" spans="2:10" ht="51.75" customHeight="1" x14ac:dyDescent="0.25">
      <c r="B515" s="345" t="s">
        <v>82</v>
      </c>
      <c r="C515" s="346"/>
      <c r="D515" s="346"/>
      <c r="E515" s="347"/>
      <c r="F515" s="19">
        <v>0</v>
      </c>
      <c r="G515" s="21"/>
      <c r="H515" s="19">
        <v>13000</v>
      </c>
      <c r="I515" s="19">
        <v>13000</v>
      </c>
      <c r="J515" s="19">
        <v>13000</v>
      </c>
    </row>
    <row r="516" spans="2:10" ht="51.75" customHeight="1" x14ac:dyDescent="0.25">
      <c r="B516" s="345" t="s">
        <v>65</v>
      </c>
      <c r="C516" s="346"/>
      <c r="D516" s="346"/>
      <c r="E516" s="347"/>
      <c r="F516" s="19">
        <v>0</v>
      </c>
      <c r="G516" s="21"/>
      <c r="H516" s="19">
        <v>13000</v>
      </c>
      <c r="I516" s="19">
        <v>13000</v>
      </c>
      <c r="J516" s="19">
        <v>13000</v>
      </c>
    </row>
    <row r="517" spans="2:10" ht="51.75" customHeight="1" x14ac:dyDescent="0.25">
      <c r="B517" s="342">
        <v>32</v>
      </c>
      <c r="C517" s="343"/>
      <c r="D517" s="343"/>
      <c r="E517" s="344"/>
      <c r="F517" s="24">
        <v>0</v>
      </c>
      <c r="G517" s="21"/>
      <c r="H517" s="24">
        <v>13000</v>
      </c>
      <c r="I517" s="24">
        <v>13000</v>
      </c>
      <c r="J517" s="24">
        <v>13000</v>
      </c>
    </row>
    <row r="518" spans="2:10" ht="51.75" customHeight="1" x14ac:dyDescent="0.25">
      <c r="B518" s="366" t="s">
        <v>258</v>
      </c>
      <c r="C518" s="367"/>
      <c r="D518" s="367"/>
      <c r="E518" s="368"/>
      <c r="F518" s="15">
        <v>36259.29</v>
      </c>
      <c r="G518" s="15">
        <v>218725</v>
      </c>
      <c r="H518" s="15">
        <f>H519+H535</f>
        <v>59725</v>
      </c>
      <c r="I518" s="15">
        <f>I519+I535</f>
        <v>59725</v>
      </c>
      <c r="J518" s="15">
        <f>J519+J535</f>
        <v>69725</v>
      </c>
    </row>
    <row r="519" spans="2:10" ht="51.75" customHeight="1" x14ac:dyDescent="0.25">
      <c r="B519" s="351" t="s">
        <v>259</v>
      </c>
      <c r="C519" s="352"/>
      <c r="D519" s="352"/>
      <c r="E519" s="353"/>
      <c r="F519" s="16">
        <v>2259.29</v>
      </c>
      <c r="G519" s="16">
        <v>4725</v>
      </c>
      <c r="H519" s="16">
        <f>H520+H528</f>
        <v>4725</v>
      </c>
      <c r="I519" s="16">
        <f>I520+I528</f>
        <v>4725</v>
      </c>
      <c r="J519" s="16">
        <f>J520+J528</f>
        <v>4725</v>
      </c>
    </row>
    <row r="520" spans="2:10" ht="51.75" customHeight="1" x14ac:dyDescent="0.25">
      <c r="B520" s="357" t="s">
        <v>260</v>
      </c>
      <c r="C520" s="358"/>
      <c r="D520" s="358"/>
      <c r="E520" s="359"/>
      <c r="F520" s="17">
        <v>759.29</v>
      </c>
      <c r="G520" s="17">
        <v>900</v>
      </c>
      <c r="H520" s="17">
        <v>900</v>
      </c>
      <c r="I520" s="17">
        <v>900</v>
      </c>
      <c r="J520" s="17">
        <v>900</v>
      </c>
    </row>
    <row r="521" spans="2:10" ht="51.75" customHeight="1" x14ac:dyDescent="0.25">
      <c r="B521" s="354" t="s">
        <v>95</v>
      </c>
      <c r="C521" s="355"/>
      <c r="D521" s="355"/>
      <c r="E521" s="356"/>
      <c r="F521" s="18">
        <v>759.29</v>
      </c>
      <c r="G521" s="18">
        <v>900</v>
      </c>
      <c r="H521" s="18">
        <v>900</v>
      </c>
      <c r="I521" s="18">
        <v>900</v>
      </c>
      <c r="J521" s="18">
        <v>900</v>
      </c>
    </row>
    <row r="522" spans="2:10" ht="51.75" customHeight="1" x14ac:dyDescent="0.25">
      <c r="B522" s="354" t="s">
        <v>388</v>
      </c>
      <c r="C522" s="355"/>
      <c r="D522" s="355"/>
      <c r="E522" s="356"/>
      <c r="F522" s="18">
        <v>759.29</v>
      </c>
      <c r="G522" s="18">
        <v>900</v>
      </c>
      <c r="H522" s="18">
        <v>900</v>
      </c>
      <c r="I522" s="18">
        <v>900</v>
      </c>
      <c r="J522" s="18">
        <v>900</v>
      </c>
    </row>
    <row r="523" spans="2:10" ht="51.75" customHeight="1" x14ac:dyDescent="0.25">
      <c r="B523" s="345" t="s">
        <v>82</v>
      </c>
      <c r="C523" s="346"/>
      <c r="D523" s="346"/>
      <c r="E523" s="347"/>
      <c r="F523" s="19">
        <v>759.29</v>
      </c>
      <c r="G523" s="19">
        <v>900</v>
      </c>
      <c r="H523" s="19">
        <v>900</v>
      </c>
      <c r="I523" s="19">
        <v>900</v>
      </c>
      <c r="J523" s="19">
        <v>900</v>
      </c>
    </row>
    <row r="524" spans="2:10" ht="51.75" customHeight="1" x14ac:dyDescent="0.25">
      <c r="B524" s="348" t="s">
        <v>65</v>
      </c>
      <c r="C524" s="349"/>
      <c r="D524" s="349"/>
      <c r="E524" s="350"/>
      <c r="F524" s="24">
        <v>759.29</v>
      </c>
      <c r="G524" s="24">
        <v>0</v>
      </c>
      <c r="H524" s="24">
        <v>0</v>
      </c>
      <c r="I524" s="24">
        <v>0</v>
      </c>
      <c r="J524" s="24">
        <v>0</v>
      </c>
    </row>
    <row r="525" spans="2:10" ht="51.75" customHeight="1" x14ac:dyDescent="0.25">
      <c r="B525" s="342" t="s">
        <v>191</v>
      </c>
      <c r="C525" s="343"/>
      <c r="D525" s="343"/>
      <c r="E525" s="344"/>
      <c r="F525" s="24">
        <v>759.29</v>
      </c>
      <c r="G525" s="24">
        <v>0</v>
      </c>
      <c r="H525" s="24">
        <v>0</v>
      </c>
      <c r="I525" s="24">
        <v>0</v>
      </c>
      <c r="J525" s="24">
        <v>0</v>
      </c>
    </row>
    <row r="526" spans="2:10" ht="51.75" customHeight="1" x14ac:dyDescent="0.25">
      <c r="B526" s="348" t="s">
        <v>194</v>
      </c>
      <c r="C526" s="349"/>
      <c r="D526" s="349"/>
      <c r="E526" s="350"/>
      <c r="F526" s="19">
        <v>0</v>
      </c>
      <c r="G526" s="19">
        <v>900</v>
      </c>
      <c r="H526" s="19">
        <v>900</v>
      </c>
      <c r="I526" s="19">
        <v>900</v>
      </c>
      <c r="J526" s="19">
        <v>900</v>
      </c>
    </row>
    <row r="527" spans="2:10" ht="51.75" customHeight="1" x14ac:dyDescent="0.25">
      <c r="B527" s="342" t="s">
        <v>200</v>
      </c>
      <c r="C527" s="343"/>
      <c r="D527" s="343"/>
      <c r="E527" s="344"/>
      <c r="F527" s="24">
        <v>0</v>
      </c>
      <c r="G527" s="24">
        <v>900</v>
      </c>
      <c r="H527" s="24">
        <v>900</v>
      </c>
      <c r="I527" s="24">
        <v>900</v>
      </c>
      <c r="J527" s="24">
        <v>900</v>
      </c>
    </row>
    <row r="528" spans="2:10" ht="51.75" customHeight="1" x14ac:dyDescent="0.25">
      <c r="B528" s="351" t="s">
        <v>261</v>
      </c>
      <c r="C528" s="352"/>
      <c r="D528" s="352"/>
      <c r="E528" s="353"/>
      <c r="F528" s="16">
        <v>1500</v>
      </c>
      <c r="G528" s="16">
        <v>3825</v>
      </c>
      <c r="H528" s="16">
        <v>3825</v>
      </c>
      <c r="I528" s="16">
        <v>3825</v>
      </c>
      <c r="J528" s="16">
        <v>3825</v>
      </c>
    </row>
    <row r="529" spans="2:10" ht="51.75" customHeight="1" x14ac:dyDescent="0.25">
      <c r="B529" s="357" t="s">
        <v>260</v>
      </c>
      <c r="C529" s="358"/>
      <c r="D529" s="358"/>
      <c r="E529" s="359"/>
      <c r="F529" s="17">
        <v>1500</v>
      </c>
      <c r="G529" s="17">
        <v>3825</v>
      </c>
      <c r="H529" s="17">
        <v>3825</v>
      </c>
      <c r="I529" s="17">
        <v>3825</v>
      </c>
      <c r="J529" s="17">
        <v>3825</v>
      </c>
    </row>
    <row r="530" spans="2:10" ht="51.75" customHeight="1" x14ac:dyDescent="0.25">
      <c r="B530" s="354" t="s">
        <v>212</v>
      </c>
      <c r="C530" s="355"/>
      <c r="D530" s="355"/>
      <c r="E530" s="356"/>
      <c r="F530" s="18">
        <v>1500</v>
      </c>
      <c r="G530" s="18">
        <v>3825</v>
      </c>
      <c r="H530" s="18">
        <v>3825</v>
      </c>
      <c r="I530" s="18">
        <v>3825</v>
      </c>
      <c r="J530" s="18">
        <v>3825</v>
      </c>
    </row>
    <row r="531" spans="2:10" ht="51.75" customHeight="1" x14ac:dyDescent="0.25">
      <c r="B531" s="354" t="s">
        <v>388</v>
      </c>
      <c r="C531" s="355"/>
      <c r="D531" s="355"/>
      <c r="E531" s="356"/>
      <c r="F531" s="18">
        <v>1500</v>
      </c>
      <c r="G531" s="18">
        <v>3825</v>
      </c>
      <c r="H531" s="18">
        <v>3825</v>
      </c>
      <c r="I531" s="18">
        <v>3825</v>
      </c>
      <c r="J531" s="18">
        <v>3825</v>
      </c>
    </row>
    <row r="532" spans="2:10" ht="51.75" customHeight="1" x14ac:dyDescent="0.25">
      <c r="B532" s="345" t="s">
        <v>82</v>
      </c>
      <c r="C532" s="346"/>
      <c r="D532" s="346"/>
      <c r="E532" s="347"/>
      <c r="F532" s="19">
        <v>1500</v>
      </c>
      <c r="G532" s="19">
        <v>3825</v>
      </c>
      <c r="H532" s="19">
        <v>3825</v>
      </c>
      <c r="I532" s="19">
        <v>3825</v>
      </c>
      <c r="J532" s="19">
        <v>3825</v>
      </c>
    </row>
    <row r="533" spans="2:10" ht="51.75" customHeight="1" x14ac:dyDescent="0.25">
      <c r="B533" s="348" t="s">
        <v>194</v>
      </c>
      <c r="C533" s="349"/>
      <c r="D533" s="349"/>
      <c r="E533" s="350"/>
      <c r="F533" s="19">
        <v>1500</v>
      </c>
      <c r="G533" s="19">
        <v>3825</v>
      </c>
      <c r="H533" s="19">
        <v>3825</v>
      </c>
      <c r="I533" s="19">
        <v>3825</v>
      </c>
      <c r="J533" s="19">
        <v>3825</v>
      </c>
    </row>
    <row r="534" spans="2:10" ht="51.75" customHeight="1" x14ac:dyDescent="0.25">
      <c r="B534" s="342" t="s">
        <v>255</v>
      </c>
      <c r="C534" s="343"/>
      <c r="D534" s="343"/>
      <c r="E534" s="344"/>
      <c r="F534" s="24">
        <v>1500</v>
      </c>
      <c r="G534" s="24">
        <v>3825</v>
      </c>
      <c r="H534" s="24">
        <v>3825</v>
      </c>
      <c r="I534" s="24">
        <v>3825</v>
      </c>
      <c r="J534" s="24">
        <v>3825</v>
      </c>
    </row>
    <row r="535" spans="2:10" ht="51.75" customHeight="1" x14ac:dyDescent="0.25">
      <c r="B535" s="351" t="s">
        <v>262</v>
      </c>
      <c r="C535" s="352"/>
      <c r="D535" s="352"/>
      <c r="E535" s="353"/>
      <c r="F535" s="16">
        <v>34000</v>
      </c>
      <c r="G535" s="16">
        <v>214000</v>
      </c>
      <c r="H535" s="16">
        <v>55000</v>
      </c>
      <c r="I535" s="16">
        <v>55000</v>
      </c>
      <c r="J535" s="16">
        <v>65000</v>
      </c>
    </row>
    <row r="536" spans="2:10" ht="51.75" customHeight="1" x14ac:dyDescent="0.25">
      <c r="B536" s="357" t="s">
        <v>263</v>
      </c>
      <c r="C536" s="358"/>
      <c r="D536" s="358"/>
      <c r="E536" s="359"/>
      <c r="F536" s="17">
        <v>34000</v>
      </c>
      <c r="G536" s="17">
        <v>214000</v>
      </c>
      <c r="H536" s="17">
        <v>55000</v>
      </c>
      <c r="I536" s="17">
        <v>55000</v>
      </c>
      <c r="J536" s="17">
        <v>65000</v>
      </c>
    </row>
    <row r="537" spans="2:10" ht="51.75" customHeight="1" x14ac:dyDescent="0.25">
      <c r="B537" s="354" t="s">
        <v>95</v>
      </c>
      <c r="C537" s="355"/>
      <c r="D537" s="355"/>
      <c r="E537" s="356"/>
      <c r="F537" s="18">
        <v>34000</v>
      </c>
      <c r="G537" s="18">
        <v>214000</v>
      </c>
      <c r="H537" s="18">
        <v>55000</v>
      </c>
      <c r="I537" s="18">
        <v>55000</v>
      </c>
      <c r="J537" s="18">
        <v>65000</v>
      </c>
    </row>
    <row r="538" spans="2:10" ht="51.75" customHeight="1" x14ac:dyDescent="0.25">
      <c r="B538" s="354" t="s">
        <v>388</v>
      </c>
      <c r="C538" s="355"/>
      <c r="D538" s="355"/>
      <c r="E538" s="356"/>
      <c r="F538" s="18">
        <v>34000</v>
      </c>
      <c r="G538" s="18">
        <v>214000</v>
      </c>
      <c r="H538" s="18">
        <v>55000</v>
      </c>
      <c r="I538" s="18">
        <v>55000</v>
      </c>
      <c r="J538" s="18">
        <v>65000</v>
      </c>
    </row>
    <row r="539" spans="2:10" ht="51.75" customHeight="1" x14ac:dyDescent="0.25">
      <c r="B539" s="348" t="s">
        <v>194</v>
      </c>
      <c r="C539" s="349"/>
      <c r="D539" s="349"/>
      <c r="E539" s="350"/>
      <c r="F539" s="19">
        <v>34000</v>
      </c>
      <c r="G539" s="19">
        <v>27365</v>
      </c>
      <c r="H539" s="19">
        <v>55000</v>
      </c>
      <c r="I539" s="19">
        <v>55000</v>
      </c>
      <c r="J539" s="19">
        <v>65000</v>
      </c>
    </row>
    <row r="540" spans="2:10" ht="51.75" customHeight="1" x14ac:dyDescent="0.25">
      <c r="B540" s="342" t="s">
        <v>255</v>
      </c>
      <c r="C540" s="343"/>
      <c r="D540" s="343"/>
      <c r="E540" s="344"/>
      <c r="F540" s="24">
        <v>34000</v>
      </c>
      <c r="G540" s="24">
        <v>27350</v>
      </c>
      <c r="H540" s="24">
        <v>55000</v>
      </c>
      <c r="I540" s="24">
        <v>55000</v>
      </c>
      <c r="J540" s="24">
        <v>65000</v>
      </c>
    </row>
    <row r="541" spans="2:10" ht="51.75" customHeight="1" x14ac:dyDescent="0.25">
      <c r="B541" s="345" t="s">
        <v>80</v>
      </c>
      <c r="C541" s="346"/>
      <c r="D541" s="346"/>
      <c r="E541" s="347"/>
      <c r="F541" s="19">
        <v>0</v>
      </c>
      <c r="G541" s="19">
        <v>168000</v>
      </c>
      <c r="H541" s="19">
        <v>0</v>
      </c>
      <c r="I541" s="19">
        <v>0</v>
      </c>
      <c r="J541" s="19">
        <v>0</v>
      </c>
    </row>
    <row r="542" spans="2:10" ht="51.75" customHeight="1" x14ac:dyDescent="0.25">
      <c r="B542" s="348" t="s">
        <v>73</v>
      </c>
      <c r="C542" s="349"/>
      <c r="D542" s="349"/>
      <c r="E542" s="350"/>
      <c r="F542" s="19">
        <v>0</v>
      </c>
      <c r="G542" s="19">
        <v>168000</v>
      </c>
      <c r="H542" s="19">
        <v>0</v>
      </c>
      <c r="I542" s="19">
        <v>0</v>
      </c>
      <c r="J542" s="19">
        <v>0</v>
      </c>
    </row>
    <row r="543" spans="2:10" ht="51.75" customHeight="1" x14ac:dyDescent="0.25">
      <c r="B543" s="342" t="s">
        <v>236</v>
      </c>
      <c r="C543" s="343"/>
      <c r="D543" s="343"/>
      <c r="E543" s="344"/>
      <c r="F543" s="24">
        <v>0</v>
      </c>
      <c r="G543" s="24">
        <v>168000</v>
      </c>
      <c r="H543" s="24">
        <v>0</v>
      </c>
      <c r="I543" s="24">
        <v>0</v>
      </c>
      <c r="J543" s="24">
        <v>0</v>
      </c>
    </row>
    <row r="544" spans="2:10" ht="51.75" customHeight="1" x14ac:dyDescent="0.25">
      <c r="B544" s="366" t="s">
        <v>264</v>
      </c>
      <c r="C544" s="367"/>
      <c r="D544" s="367"/>
      <c r="E544" s="368"/>
      <c r="F544" s="15">
        <v>48244.51</v>
      </c>
      <c r="G544" s="15">
        <v>65700</v>
      </c>
      <c r="H544" s="15">
        <f>H545+H564+H571</f>
        <v>67500</v>
      </c>
      <c r="I544" s="15">
        <f>I545+I564+I571</f>
        <v>67500</v>
      </c>
      <c r="J544" s="15">
        <f>J545+J564+J571</f>
        <v>67500</v>
      </c>
    </row>
    <row r="545" spans="2:10" ht="51.75" customHeight="1" x14ac:dyDescent="0.25">
      <c r="B545" s="351" t="s">
        <v>265</v>
      </c>
      <c r="C545" s="352"/>
      <c r="D545" s="352"/>
      <c r="E545" s="353"/>
      <c r="F545" s="16">
        <v>2744.51</v>
      </c>
      <c r="G545" s="16">
        <v>4000</v>
      </c>
      <c r="H545" s="16">
        <v>4000</v>
      </c>
      <c r="I545" s="16">
        <v>4000</v>
      </c>
      <c r="J545" s="16">
        <v>4000</v>
      </c>
    </row>
    <row r="546" spans="2:10" ht="51.75" customHeight="1" x14ac:dyDescent="0.25">
      <c r="B546" s="357" t="s">
        <v>266</v>
      </c>
      <c r="C546" s="358"/>
      <c r="D546" s="358"/>
      <c r="E546" s="359"/>
      <c r="F546" s="17">
        <v>2744.51</v>
      </c>
      <c r="G546" s="17">
        <v>4000</v>
      </c>
      <c r="H546" s="17">
        <v>4000</v>
      </c>
      <c r="I546" s="17">
        <v>4000</v>
      </c>
      <c r="J546" s="17">
        <v>4000</v>
      </c>
    </row>
    <row r="547" spans="2:10" ht="51.75" customHeight="1" x14ac:dyDescent="0.25">
      <c r="B547" s="354" t="s">
        <v>212</v>
      </c>
      <c r="C547" s="355"/>
      <c r="D547" s="355"/>
      <c r="E547" s="356"/>
      <c r="F547" s="18">
        <v>2744.51</v>
      </c>
      <c r="G547" s="18">
        <v>4000</v>
      </c>
      <c r="H547" s="18">
        <v>4000</v>
      </c>
      <c r="I547" s="18">
        <v>4000</v>
      </c>
      <c r="J547" s="18">
        <v>4000</v>
      </c>
    </row>
    <row r="548" spans="2:10" ht="51.75" customHeight="1" x14ac:dyDescent="0.25">
      <c r="B548" s="354" t="s">
        <v>388</v>
      </c>
      <c r="C548" s="355"/>
      <c r="D548" s="355"/>
      <c r="E548" s="356"/>
      <c r="F548" s="18">
        <v>2744.51</v>
      </c>
      <c r="G548" s="18">
        <v>4000</v>
      </c>
      <c r="H548" s="18">
        <v>4000</v>
      </c>
      <c r="I548" s="18">
        <v>4000</v>
      </c>
      <c r="J548" s="18">
        <v>4000</v>
      </c>
    </row>
    <row r="549" spans="2:10" ht="51.75" customHeight="1" x14ac:dyDescent="0.25">
      <c r="B549" s="345" t="s">
        <v>82</v>
      </c>
      <c r="C549" s="346"/>
      <c r="D549" s="346"/>
      <c r="E549" s="347"/>
      <c r="F549" s="19">
        <v>2744.51</v>
      </c>
      <c r="G549" s="19">
        <v>4000</v>
      </c>
      <c r="H549" s="19">
        <v>4000</v>
      </c>
      <c r="I549" s="19">
        <v>4000</v>
      </c>
      <c r="J549" s="19">
        <v>4000</v>
      </c>
    </row>
    <row r="550" spans="2:10" ht="51.75" customHeight="1" x14ac:dyDescent="0.25">
      <c r="B550" s="348" t="s">
        <v>194</v>
      </c>
      <c r="C550" s="349"/>
      <c r="D550" s="349"/>
      <c r="E550" s="350"/>
      <c r="F550" s="19">
        <v>2744.51</v>
      </c>
      <c r="G550" s="19">
        <v>4000</v>
      </c>
      <c r="H550" s="19">
        <v>4000</v>
      </c>
      <c r="I550" s="19">
        <v>4000</v>
      </c>
      <c r="J550" s="19">
        <v>4000</v>
      </c>
    </row>
    <row r="551" spans="2:10" ht="51.75" customHeight="1" x14ac:dyDescent="0.25">
      <c r="B551" s="342" t="s">
        <v>255</v>
      </c>
      <c r="C551" s="343"/>
      <c r="D551" s="343"/>
      <c r="E551" s="344"/>
      <c r="F551" s="24">
        <v>2744.51</v>
      </c>
      <c r="G551" s="24">
        <v>4000</v>
      </c>
      <c r="H551" s="24">
        <v>4000</v>
      </c>
      <c r="I551" s="24">
        <v>4000</v>
      </c>
      <c r="J551" s="24">
        <v>4000</v>
      </c>
    </row>
    <row r="552" spans="2:10" ht="51.75" customHeight="1" x14ac:dyDescent="0.25">
      <c r="B552" s="351" t="s">
        <v>285</v>
      </c>
      <c r="C552" s="352"/>
      <c r="D552" s="352"/>
      <c r="E552" s="353"/>
      <c r="F552" s="16">
        <v>2750</v>
      </c>
      <c r="G552" s="16">
        <v>0</v>
      </c>
      <c r="H552" s="16">
        <v>0</v>
      </c>
      <c r="I552" s="16">
        <v>0</v>
      </c>
      <c r="J552" s="16">
        <v>0</v>
      </c>
    </row>
    <row r="553" spans="2:10" ht="51.75" customHeight="1" x14ac:dyDescent="0.25">
      <c r="B553" s="357" t="s">
        <v>266</v>
      </c>
      <c r="C553" s="358"/>
      <c r="D553" s="358"/>
      <c r="E553" s="359"/>
      <c r="F553" s="17">
        <v>2750</v>
      </c>
      <c r="G553" s="17">
        <v>0</v>
      </c>
      <c r="H553" s="17">
        <v>0</v>
      </c>
      <c r="I553" s="17">
        <v>0</v>
      </c>
      <c r="J553" s="17">
        <v>0</v>
      </c>
    </row>
    <row r="554" spans="2:10" ht="51.75" customHeight="1" x14ac:dyDescent="0.25">
      <c r="B554" s="354" t="s">
        <v>212</v>
      </c>
      <c r="C554" s="355"/>
      <c r="D554" s="355"/>
      <c r="E554" s="356"/>
      <c r="F554" s="18">
        <v>2750</v>
      </c>
      <c r="G554" s="18">
        <v>0</v>
      </c>
      <c r="H554" s="18">
        <v>0</v>
      </c>
      <c r="I554" s="18">
        <v>0</v>
      </c>
      <c r="J554" s="18">
        <v>0</v>
      </c>
    </row>
    <row r="555" spans="2:10" ht="51.75" customHeight="1" x14ac:dyDescent="0.25">
      <c r="B555" s="354" t="s">
        <v>388</v>
      </c>
      <c r="C555" s="355"/>
      <c r="D555" s="355"/>
      <c r="E555" s="356"/>
      <c r="F555" s="18">
        <v>2750</v>
      </c>
      <c r="G555" s="18">
        <v>0</v>
      </c>
      <c r="H555" s="18">
        <v>0</v>
      </c>
      <c r="I555" s="18">
        <v>0</v>
      </c>
      <c r="J555" s="18">
        <v>0</v>
      </c>
    </row>
    <row r="556" spans="2:10" ht="51.75" customHeight="1" x14ac:dyDescent="0.25">
      <c r="B556" s="345" t="s">
        <v>80</v>
      </c>
      <c r="C556" s="346"/>
      <c r="D556" s="346"/>
      <c r="E556" s="347"/>
      <c r="F556" s="19">
        <v>2750</v>
      </c>
      <c r="G556" s="19">
        <v>0</v>
      </c>
      <c r="H556" s="19">
        <v>0</v>
      </c>
      <c r="I556" s="19">
        <v>0</v>
      </c>
      <c r="J556" s="19">
        <v>0</v>
      </c>
    </row>
    <row r="557" spans="2:10" ht="51.75" customHeight="1" x14ac:dyDescent="0.25">
      <c r="B557" s="345" t="s">
        <v>86</v>
      </c>
      <c r="C557" s="346"/>
      <c r="D557" s="346"/>
      <c r="E557" s="347"/>
      <c r="F557" s="19">
        <v>2750</v>
      </c>
      <c r="G557" s="19">
        <v>0</v>
      </c>
      <c r="H557" s="19">
        <v>0</v>
      </c>
      <c r="I557" s="19">
        <v>0</v>
      </c>
      <c r="J557" s="19">
        <v>0</v>
      </c>
    </row>
    <row r="558" spans="2:10" ht="51.75" customHeight="1" x14ac:dyDescent="0.25">
      <c r="B558" s="342" t="s">
        <v>219</v>
      </c>
      <c r="C558" s="343"/>
      <c r="D558" s="343"/>
      <c r="E558" s="344"/>
      <c r="F558" s="24">
        <v>2750</v>
      </c>
      <c r="G558" s="24">
        <v>0</v>
      </c>
      <c r="H558" s="24">
        <v>0</v>
      </c>
      <c r="I558" s="24">
        <v>0</v>
      </c>
      <c r="J558" s="24">
        <v>0</v>
      </c>
    </row>
    <row r="559" spans="2:10" ht="51.75" customHeight="1" x14ac:dyDescent="0.25">
      <c r="B559" s="378" t="s">
        <v>205</v>
      </c>
      <c r="C559" s="379"/>
      <c r="D559" s="379"/>
      <c r="E559" s="380"/>
      <c r="F559" s="18">
        <v>0</v>
      </c>
      <c r="G559" s="18">
        <v>0</v>
      </c>
      <c r="H559" s="18">
        <v>0</v>
      </c>
      <c r="I559" s="18">
        <v>0</v>
      </c>
      <c r="J559" s="18">
        <v>0</v>
      </c>
    </row>
    <row r="560" spans="2:10" ht="51.75" customHeight="1" x14ac:dyDescent="0.25">
      <c r="B560" s="378" t="s">
        <v>389</v>
      </c>
      <c r="C560" s="379"/>
      <c r="D560" s="379"/>
      <c r="E560" s="380"/>
      <c r="F560" s="18">
        <v>0</v>
      </c>
      <c r="G560" s="18">
        <v>0</v>
      </c>
      <c r="H560" s="18">
        <v>0</v>
      </c>
      <c r="I560" s="18">
        <v>0</v>
      </c>
      <c r="J560" s="18">
        <v>0</v>
      </c>
    </row>
    <row r="561" spans="2:10" ht="51.75" customHeight="1" x14ac:dyDescent="0.25">
      <c r="B561" s="345" t="s">
        <v>80</v>
      </c>
      <c r="C561" s="346"/>
      <c r="D561" s="346"/>
      <c r="E561" s="347"/>
      <c r="F561" s="19">
        <v>0</v>
      </c>
      <c r="G561" s="19">
        <v>0</v>
      </c>
      <c r="H561" s="19">
        <v>0</v>
      </c>
      <c r="I561" s="19">
        <v>0</v>
      </c>
      <c r="J561" s="19">
        <v>0</v>
      </c>
    </row>
    <row r="562" spans="2:10" ht="51.75" customHeight="1" x14ac:dyDescent="0.25">
      <c r="B562" s="345" t="s">
        <v>86</v>
      </c>
      <c r="C562" s="346"/>
      <c r="D562" s="346"/>
      <c r="E562" s="347"/>
      <c r="F562" s="19">
        <v>0</v>
      </c>
      <c r="G562" s="19">
        <v>0</v>
      </c>
      <c r="H562" s="19">
        <v>0</v>
      </c>
      <c r="I562" s="19">
        <v>0</v>
      </c>
      <c r="J562" s="19">
        <v>0</v>
      </c>
    </row>
    <row r="563" spans="2:10" ht="51.75" customHeight="1" x14ac:dyDescent="0.25">
      <c r="B563" s="342" t="s">
        <v>219</v>
      </c>
      <c r="C563" s="343"/>
      <c r="D563" s="343"/>
      <c r="E563" s="344"/>
      <c r="F563" s="24">
        <v>0</v>
      </c>
      <c r="G563" s="24">
        <v>0</v>
      </c>
      <c r="H563" s="24">
        <v>0</v>
      </c>
      <c r="I563" s="24">
        <v>0</v>
      </c>
      <c r="J563" s="24">
        <v>0</v>
      </c>
    </row>
    <row r="564" spans="2:10" ht="51.75" customHeight="1" x14ac:dyDescent="0.25">
      <c r="B564" s="351" t="s">
        <v>286</v>
      </c>
      <c r="C564" s="352"/>
      <c r="D564" s="352"/>
      <c r="E564" s="353"/>
      <c r="F564" s="16">
        <v>39850</v>
      </c>
      <c r="G564" s="16">
        <v>50800</v>
      </c>
      <c r="H564" s="16">
        <v>60000</v>
      </c>
      <c r="I564" s="16">
        <v>60000</v>
      </c>
      <c r="J564" s="16">
        <v>60000</v>
      </c>
    </row>
    <row r="565" spans="2:10" ht="51.75" customHeight="1" x14ac:dyDescent="0.25">
      <c r="B565" s="357" t="s">
        <v>267</v>
      </c>
      <c r="C565" s="358"/>
      <c r="D565" s="358"/>
      <c r="E565" s="359"/>
      <c r="F565" s="17">
        <v>39850</v>
      </c>
      <c r="G565" s="17">
        <v>50800</v>
      </c>
      <c r="H565" s="17">
        <v>60000</v>
      </c>
      <c r="I565" s="17">
        <v>60000</v>
      </c>
      <c r="J565" s="17">
        <v>60000</v>
      </c>
    </row>
    <row r="566" spans="2:10" ht="51.75" customHeight="1" x14ac:dyDescent="0.25">
      <c r="B566" s="354" t="s">
        <v>95</v>
      </c>
      <c r="C566" s="355"/>
      <c r="D566" s="355"/>
      <c r="E566" s="356"/>
      <c r="F566" s="18">
        <v>39850</v>
      </c>
      <c r="G566" s="18">
        <v>50800</v>
      </c>
      <c r="H566" s="18">
        <v>60000</v>
      </c>
      <c r="I566" s="18">
        <v>60000</v>
      </c>
      <c r="J566" s="18">
        <v>60000</v>
      </c>
    </row>
    <row r="567" spans="2:10" ht="51.75" customHeight="1" x14ac:dyDescent="0.25">
      <c r="B567" s="354" t="s">
        <v>388</v>
      </c>
      <c r="C567" s="355"/>
      <c r="D567" s="355"/>
      <c r="E567" s="356"/>
      <c r="F567" s="18">
        <v>39850</v>
      </c>
      <c r="G567" s="18">
        <v>50800</v>
      </c>
      <c r="H567" s="18">
        <v>60000</v>
      </c>
      <c r="I567" s="18">
        <v>60000</v>
      </c>
      <c r="J567" s="18">
        <v>60000</v>
      </c>
    </row>
    <row r="568" spans="2:10" ht="51.75" customHeight="1" x14ac:dyDescent="0.25">
      <c r="B568" s="345" t="s">
        <v>82</v>
      </c>
      <c r="C568" s="346"/>
      <c r="D568" s="346"/>
      <c r="E568" s="347"/>
      <c r="F568" s="19">
        <v>39850</v>
      </c>
      <c r="G568" s="19">
        <v>50800</v>
      </c>
      <c r="H568" s="19">
        <v>60000</v>
      </c>
      <c r="I568" s="19">
        <v>60000</v>
      </c>
      <c r="J568" s="19">
        <v>60000</v>
      </c>
    </row>
    <row r="569" spans="2:10" ht="51.75" customHeight="1" x14ac:dyDescent="0.25">
      <c r="B569" s="348" t="s">
        <v>194</v>
      </c>
      <c r="C569" s="349"/>
      <c r="D569" s="349"/>
      <c r="E569" s="350"/>
      <c r="F569" s="19">
        <v>39850</v>
      </c>
      <c r="G569" s="19">
        <v>50800</v>
      </c>
      <c r="H569" s="19">
        <v>60000</v>
      </c>
      <c r="I569" s="19">
        <v>60000</v>
      </c>
      <c r="J569" s="19">
        <v>60000</v>
      </c>
    </row>
    <row r="570" spans="2:10" ht="51.75" customHeight="1" x14ac:dyDescent="0.25">
      <c r="B570" s="342" t="s">
        <v>255</v>
      </c>
      <c r="C570" s="343"/>
      <c r="D570" s="343"/>
      <c r="E570" s="344"/>
      <c r="F570" s="24">
        <v>39850</v>
      </c>
      <c r="G570" s="24">
        <v>50800</v>
      </c>
      <c r="H570" s="24">
        <v>60000</v>
      </c>
      <c r="I570" s="24">
        <v>60000</v>
      </c>
      <c r="J570" s="24">
        <v>60000</v>
      </c>
    </row>
    <row r="571" spans="2:10" ht="51.75" customHeight="1" x14ac:dyDescent="0.25">
      <c r="B571" s="351" t="s">
        <v>287</v>
      </c>
      <c r="C571" s="352"/>
      <c r="D571" s="352"/>
      <c r="E571" s="353"/>
      <c r="F571" s="16">
        <v>2900</v>
      </c>
      <c r="G571" s="16">
        <v>10900</v>
      </c>
      <c r="H571" s="16">
        <f>H572+H578</f>
        <v>3500</v>
      </c>
      <c r="I571" s="16">
        <f>I572+I578</f>
        <v>3500</v>
      </c>
      <c r="J571" s="16">
        <f>J572+J578</f>
        <v>3500</v>
      </c>
    </row>
    <row r="572" spans="2:10" ht="51.75" customHeight="1" x14ac:dyDescent="0.25">
      <c r="B572" s="357" t="s">
        <v>268</v>
      </c>
      <c r="C572" s="358"/>
      <c r="D572" s="358"/>
      <c r="E572" s="359"/>
      <c r="F572" s="17">
        <v>2000</v>
      </c>
      <c r="G572" s="17">
        <v>10000</v>
      </c>
      <c r="H572" s="17">
        <v>2000</v>
      </c>
      <c r="I572" s="17">
        <v>2000</v>
      </c>
      <c r="J572" s="17">
        <v>2000</v>
      </c>
    </row>
    <row r="573" spans="2:10" ht="51.75" customHeight="1" x14ac:dyDescent="0.25">
      <c r="B573" s="354" t="s">
        <v>95</v>
      </c>
      <c r="C573" s="355"/>
      <c r="D573" s="355"/>
      <c r="E573" s="356"/>
      <c r="F573" s="18">
        <v>2000</v>
      </c>
      <c r="G573" s="18">
        <v>10000</v>
      </c>
      <c r="H573" s="18">
        <v>6000</v>
      </c>
      <c r="I573" s="18">
        <v>2000</v>
      </c>
      <c r="J573" s="18">
        <v>2000</v>
      </c>
    </row>
    <row r="574" spans="2:10" ht="51.75" customHeight="1" x14ac:dyDescent="0.25">
      <c r="B574" s="354" t="s">
        <v>388</v>
      </c>
      <c r="C574" s="355"/>
      <c r="D574" s="355"/>
      <c r="E574" s="356"/>
      <c r="F574" s="18">
        <v>2000</v>
      </c>
      <c r="G574" s="18">
        <v>10000</v>
      </c>
      <c r="H574" s="18">
        <v>6000</v>
      </c>
      <c r="I574" s="18">
        <v>2000</v>
      </c>
      <c r="J574" s="18">
        <v>2000</v>
      </c>
    </row>
    <row r="575" spans="2:10" ht="51.75" customHeight="1" x14ac:dyDescent="0.25">
      <c r="B575" s="345" t="s">
        <v>82</v>
      </c>
      <c r="C575" s="346"/>
      <c r="D575" s="346"/>
      <c r="E575" s="347"/>
      <c r="F575" s="19">
        <v>2000</v>
      </c>
      <c r="G575" s="19">
        <v>10000</v>
      </c>
      <c r="H575" s="19">
        <v>6000</v>
      </c>
      <c r="I575" s="19">
        <v>2000</v>
      </c>
      <c r="J575" s="19">
        <v>2000</v>
      </c>
    </row>
    <row r="576" spans="2:10" ht="51.75" customHeight="1" x14ac:dyDescent="0.25">
      <c r="B576" s="348" t="s">
        <v>194</v>
      </c>
      <c r="C576" s="349"/>
      <c r="D576" s="349"/>
      <c r="E576" s="350"/>
      <c r="F576" s="19">
        <v>2000</v>
      </c>
      <c r="G576" s="19">
        <v>10000</v>
      </c>
      <c r="H576" s="19">
        <v>6000</v>
      </c>
      <c r="I576" s="19">
        <v>2000</v>
      </c>
      <c r="J576" s="19">
        <v>2000</v>
      </c>
    </row>
    <row r="577" spans="2:11" ht="51.75" customHeight="1" x14ac:dyDescent="0.25">
      <c r="B577" s="342" t="s">
        <v>255</v>
      </c>
      <c r="C577" s="343"/>
      <c r="D577" s="343"/>
      <c r="E577" s="344"/>
      <c r="F577" s="24">
        <v>2000</v>
      </c>
      <c r="G577" s="24">
        <v>10000</v>
      </c>
      <c r="H577" s="24">
        <v>6000</v>
      </c>
      <c r="I577" s="24">
        <v>2000</v>
      </c>
      <c r="J577" s="24">
        <v>2000</v>
      </c>
    </row>
    <row r="578" spans="2:11" ht="51.75" customHeight="1" x14ac:dyDescent="0.25">
      <c r="B578" s="357" t="s">
        <v>269</v>
      </c>
      <c r="C578" s="358"/>
      <c r="D578" s="358"/>
      <c r="E578" s="359"/>
      <c r="F578" s="17">
        <v>900</v>
      </c>
      <c r="G578" s="17">
        <v>1500</v>
      </c>
      <c r="H578" s="17">
        <v>1500</v>
      </c>
      <c r="I578" s="17">
        <v>1500</v>
      </c>
      <c r="J578" s="17">
        <v>1500</v>
      </c>
    </row>
    <row r="579" spans="2:11" ht="51.75" customHeight="1" x14ac:dyDescent="0.25">
      <c r="B579" s="354" t="s">
        <v>95</v>
      </c>
      <c r="C579" s="355"/>
      <c r="D579" s="355"/>
      <c r="E579" s="356"/>
      <c r="F579" s="18">
        <v>900</v>
      </c>
      <c r="G579" s="18">
        <v>1500</v>
      </c>
      <c r="H579" s="18">
        <v>1500</v>
      </c>
      <c r="I579" s="18">
        <v>1500</v>
      </c>
      <c r="J579" s="18">
        <v>1500</v>
      </c>
    </row>
    <row r="580" spans="2:11" ht="51.75" customHeight="1" x14ac:dyDescent="0.25">
      <c r="B580" s="354" t="s">
        <v>388</v>
      </c>
      <c r="C580" s="355"/>
      <c r="D580" s="355"/>
      <c r="E580" s="356"/>
      <c r="F580" s="18">
        <v>900</v>
      </c>
      <c r="G580" s="18">
        <v>1500</v>
      </c>
      <c r="H580" s="18">
        <v>1500</v>
      </c>
      <c r="I580" s="18">
        <v>1500</v>
      </c>
      <c r="J580" s="18">
        <v>1500</v>
      </c>
    </row>
    <row r="581" spans="2:11" ht="51.75" customHeight="1" x14ac:dyDescent="0.25">
      <c r="B581" s="345" t="s">
        <v>82</v>
      </c>
      <c r="C581" s="346"/>
      <c r="D581" s="346"/>
      <c r="E581" s="347"/>
      <c r="F581" s="19">
        <v>900</v>
      </c>
      <c r="G581" s="19">
        <v>1500</v>
      </c>
      <c r="H581" s="19">
        <v>1500</v>
      </c>
      <c r="I581" s="19">
        <v>1500</v>
      </c>
      <c r="J581" s="19">
        <v>1500</v>
      </c>
    </row>
    <row r="582" spans="2:11" ht="51.75" customHeight="1" x14ac:dyDescent="0.25">
      <c r="B582" s="348" t="s">
        <v>194</v>
      </c>
      <c r="C582" s="349"/>
      <c r="D582" s="349"/>
      <c r="E582" s="350"/>
      <c r="F582" s="19">
        <v>900</v>
      </c>
      <c r="G582" s="19">
        <v>1500</v>
      </c>
      <c r="H582" s="19">
        <v>1500</v>
      </c>
      <c r="I582" s="19">
        <v>1500</v>
      </c>
      <c r="J582" s="19">
        <v>1500</v>
      </c>
    </row>
    <row r="583" spans="2:11" ht="51.75" customHeight="1" x14ac:dyDescent="0.25">
      <c r="B583" s="342" t="s">
        <v>255</v>
      </c>
      <c r="C583" s="343"/>
      <c r="D583" s="343"/>
      <c r="E583" s="344"/>
      <c r="F583" s="24">
        <v>900</v>
      </c>
      <c r="G583" s="24">
        <v>1500</v>
      </c>
      <c r="H583" s="24">
        <v>1500</v>
      </c>
      <c r="I583" s="24">
        <v>1500</v>
      </c>
      <c r="J583" s="24">
        <v>1500</v>
      </c>
    </row>
    <row r="584" spans="2:11" ht="51.75" customHeight="1" x14ac:dyDescent="0.25">
      <c r="B584" s="372" t="s">
        <v>270</v>
      </c>
      <c r="C584" s="373"/>
      <c r="D584" s="373"/>
      <c r="E584" s="374"/>
      <c r="F584" s="13">
        <v>720406.16999999993</v>
      </c>
      <c r="G584" s="13">
        <v>1288213.3700000001</v>
      </c>
      <c r="H584" s="13">
        <f>H585</f>
        <v>1501035</v>
      </c>
      <c r="I584" s="13">
        <f>I585</f>
        <v>276700</v>
      </c>
      <c r="J584" s="13">
        <f>J585</f>
        <v>233700</v>
      </c>
    </row>
    <row r="585" spans="2:11" ht="51.75" customHeight="1" x14ac:dyDescent="0.25">
      <c r="B585" s="421" t="s">
        <v>271</v>
      </c>
      <c r="C585" s="422"/>
      <c r="D585" s="422"/>
      <c r="E585" s="423"/>
      <c r="F585" s="14">
        <v>720406.16999999993</v>
      </c>
      <c r="G585" s="14">
        <v>1288213.3700000001</v>
      </c>
      <c r="H585" s="14">
        <f>H586+H757</f>
        <v>1501035</v>
      </c>
      <c r="I585" s="14">
        <f>I586+I757</f>
        <v>276700</v>
      </c>
      <c r="J585" s="14">
        <f>J586+J757</f>
        <v>233700</v>
      </c>
    </row>
    <row r="586" spans="2:11" ht="51.75" customHeight="1" x14ac:dyDescent="0.25">
      <c r="B586" s="390" t="s">
        <v>272</v>
      </c>
      <c r="C586" s="391"/>
      <c r="D586" s="391"/>
      <c r="E586" s="392"/>
      <c r="F586" s="33">
        <v>154519.16999999998</v>
      </c>
      <c r="G586" s="33">
        <v>185700</v>
      </c>
      <c r="H586" s="33">
        <f>H587</f>
        <v>142700</v>
      </c>
      <c r="I586" s="33">
        <f>I587</f>
        <v>159700</v>
      </c>
      <c r="J586" s="33">
        <f>J587</f>
        <v>186700</v>
      </c>
    </row>
    <row r="587" spans="2:11" ht="51.75" customHeight="1" x14ac:dyDescent="0.25">
      <c r="B587" s="366" t="s">
        <v>273</v>
      </c>
      <c r="C587" s="367"/>
      <c r="D587" s="367"/>
      <c r="E587" s="368"/>
      <c r="F587" s="15">
        <v>154519.16999999998</v>
      </c>
      <c r="G587" s="15">
        <v>185700</v>
      </c>
      <c r="H587" s="15">
        <f>H588+H606+H614+H622+H629+H636+H655+H663+H670+H684+H692+H716+H724+H750</f>
        <v>142700</v>
      </c>
      <c r="I587" s="15">
        <f>I588+I606+I614+I622+I629+I636+I655+I663+I670+I684+I692+I716+I724+I750</f>
        <v>159700</v>
      </c>
      <c r="J587" s="15">
        <f>J588+J606+J614+J622+J629+J636+J655+J663+J670+J684+J692+J716+J724+J750</f>
        <v>186700</v>
      </c>
    </row>
    <row r="588" spans="2:11" ht="51.75" customHeight="1" x14ac:dyDescent="0.25">
      <c r="B588" s="351" t="s">
        <v>274</v>
      </c>
      <c r="C588" s="352"/>
      <c r="D588" s="352"/>
      <c r="E588" s="353"/>
      <c r="F588" s="16">
        <v>27207.79</v>
      </c>
      <c r="G588" s="16">
        <v>45000</v>
      </c>
      <c r="H588" s="16">
        <f>H589</f>
        <v>37000</v>
      </c>
      <c r="I588" s="16">
        <f>I589</f>
        <v>40000</v>
      </c>
      <c r="J588" s="16">
        <f>J589</f>
        <v>47000</v>
      </c>
    </row>
    <row r="589" spans="2:11" ht="51.75" customHeight="1" x14ac:dyDescent="0.25">
      <c r="B589" s="357" t="s">
        <v>275</v>
      </c>
      <c r="C589" s="358"/>
      <c r="D589" s="358"/>
      <c r="E589" s="359"/>
      <c r="F589" s="17">
        <v>27207.79</v>
      </c>
      <c r="G589" s="17">
        <v>45000</v>
      </c>
      <c r="H589" s="17">
        <f>H590+H596+H602</f>
        <v>37000</v>
      </c>
      <c r="I589" s="17">
        <f>I590+I596</f>
        <v>40000</v>
      </c>
      <c r="J589" s="17">
        <f>J590+J596</f>
        <v>47000</v>
      </c>
      <c r="K589" s="9"/>
    </row>
    <row r="590" spans="2:11" ht="51.75" customHeight="1" x14ac:dyDescent="0.25">
      <c r="B590" s="354" t="s">
        <v>95</v>
      </c>
      <c r="C590" s="355"/>
      <c r="D590" s="355"/>
      <c r="E590" s="356"/>
      <c r="F590" s="18">
        <v>9975.82</v>
      </c>
      <c r="G590" s="18">
        <v>25000</v>
      </c>
      <c r="H590" s="18">
        <v>4700</v>
      </c>
      <c r="I590" s="18">
        <v>5000</v>
      </c>
      <c r="J590" s="18">
        <v>2000</v>
      </c>
    </row>
    <row r="591" spans="2:11" ht="51.75" customHeight="1" x14ac:dyDescent="0.25">
      <c r="B591" s="354" t="s">
        <v>388</v>
      </c>
      <c r="C591" s="355"/>
      <c r="D591" s="355"/>
      <c r="E591" s="356"/>
      <c r="F591" s="18">
        <v>9975.82</v>
      </c>
      <c r="G591" s="18">
        <v>25000</v>
      </c>
      <c r="H591" s="18">
        <v>4700</v>
      </c>
      <c r="I591" s="18">
        <v>5000</v>
      </c>
      <c r="J591" s="18">
        <v>2000</v>
      </c>
    </row>
    <row r="592" spans="2:11" ht="51.75" customHeight="1" x14ac:dyDescent="0.25">
      <c r="B592" s="345" t="s">
        <v>82</v>
      </c>
      <c r="C592" s="346"/>
      <c r="D592" s="346"/>
      <c r="E592" s="347"/>
      <c r="F592" s="19">
        <v>9975.82</v>
      </c>
      <c r="G592" s="19">
        <v>25000</v>
      </c>
      <c r="H592" s="19">
        <v>4700</v>
      </c>
      <c r="I592" s="19">
        <v>5000</v>
      </c>
      <c r="J592" s="19">
        <v>2000</v>
      </c>
    </row>
    <row r="593" spans="2:10" ht="51.75" customHeight="1" x14ac:dyDescent="0.25">
      <c r="B593" s="348" t="s">
        <v>65</v>
      </c>
      <c r="C593" s="349"/>
      <c r="D593" s="349"/>
      <c r="E593" s="350"/>
      <c r="F593" s="19">
        <v>9975.82</v>
      </c>
      <c r="G593" s="19">
        <v>25000</v>
      </c>
      <c r="H593" s="19">
        <v>4700</v>
      </c>
      <c r="I593" s="19">
        <v>5000</v>
      </c>
      <c r="J593" s="19">
        <v>2000</v>
      </c>
    </row>
    <row r="594" spans="2:10" ht="51.75" customHeight="1" x14ac:dyDescent="0.25">
      <c r="B594" s="342" t="s">
        <v>189</v>
      </c>
      <c r="C594" s="343"/>
      <c r="D594" s="343"/>
      <c r="E594" s="344"/>
      <c r="F594" s="24">
        <v>0</v>
      </c>
      <c r="G594" s="24">
        <v>0</v>
      </c>
      <c r="H594" s="24">
        <v>4700</v>
      </c>
      <c r="I594" s="24">
        <v>5000</v>
      </c>
      <c r="J594" s="24">
        <v>2000</v>
      </c>
    </row>
    <row r="595" spans="2:10" ht="51.75" customHeight="1" x14ac:dyDescent="0.25">
      <c r="B595" s="342" t="s">
        <v>190</v>
      </c>
      <c r="C595" s="343"/>
      <c r="D595" s="343"/>
      <c r="E595" s="344"/>
      <c r="F595" s="24">
        <v>9975.82</v>
      </c>
      <c r="G595" s="24">
        <v>25000</v>
      </c>
      <c r="H595" s="24">
        <v>4700</v>
      </c>
      <c r="I595" s="24">
        <v>5000</v>
      </c>
      <c r="J595" s="24">
        <v>2000</v>
      </c>
    </row>
    <row r="596" spans="2:10" ht="51.75" customHeight="1" x14ac:dyDescent="0.25">
      <c r="B596" s="354" t="s">
        <v>100</v>
      </c>
      <c r="C596" s="355"/>
      <c r="D596" s="355"/>
      <c r="E596" s="356"/>
      <c r="F596" s="18">
        <v>17231.97</v>
      </c>
      <c r="G596" s="18">
        <v>20000</v>
      </c>
      <c r="H596" s="18">
        <v>30000</v>
      </c>
      <c r="I596" s="18">
        <v>35000</v>
      </c>
      <c r="J596" s="18">
        <v>45000</v>
      </c>
    </row>
    <row r="597" spans="2:10" ht="51.75" customHeight="1" x14ac:dyDescent="0.25">
      <c r="B597" s="354" t="s">
        <v>399</v>
      </c>
      <c r="C597" s="355"/>
      <c r="D597" s="355"/>
      <c r="E597" s="356"/>
      <c r="F597" s="18">
        <v>17231.97</v>
      </c>
      <c r="G597" s="18">
        <v>20000</v>
      </c>
      <c r="H597" s="18">
        <v>30000</v>
      </c>
      <c r="I597" s="18">
        <v>35000</v>
      </c>
      <c r="J597" s="18">
        <v>45000</v>
      </c>
    </row>
    <row r="598" spans="2:10" ht="51.75" customHeight="1" x14ac:dyDescent="0.25">
      <c r="B598" s="345" t="s">
        <v>82</v>
      </c>
      <c r="C598" s="346"/>
      <c r="D598" s="346"/>
      <c r="E598" s="347"/>
      <c r="F598" s="19">
        <v>17231.990000000002</v>
      </c>
      <c r="G598" s="19">
        <v>20000</v>
      </c>
      <c r="H598" s="19">
        <v>30000</v>
      </c>
      <c r="I598" s="19">
        <v>35000</v>
      </c>
      <c r="J598" s="19">
        <v>45000</v>
      </c>
    </row>
    <row r="599" spans="2:10" ht="51.75" customHeight="1" x14ac:dyDescent="0.25">
      <c r="B599" s="348" t="s">
        <v>65</v>
      </c>
      <c r="C599" s="349"/>
      <c r="D599" s="349"/>
      <c r="E599" s="350"/>
      <c r="F599" s="19">
        <v>17231.990000000002</v>
      </c>
      <c r="G599" s="19">
        <v>20000</v>
      </c>
      <c r="H599" s="19">
        <v>30000</v>
      </c>
      <c r="I599" s="19">
        <v>35000</v>
      </c>
      <c r="J599" s="19">
        <v>45000</v>
      </c>
    </row>
    <row r="600" spans="2:10" ht="51.75" customHeight="1" x14ac:dyDescent="0.25">
      <c r="B600" s="342" t="s">
        <v>189</v>
      </c>
      <c r="C600" s="343"/>
      <c r="D600" s="343"/>
      <c r="E600" s="344"/>
      <c r="F600" s="24">
        <v>0</v>
      </c>
      <c r="G600" s="24">
        <v>0</v>
      </c>
      <c r="H600" s="24">
        <v>0</v>
      </c>
      <c r="I600" s="24">
        <v>35000</v>
      </c>
      <c r="J600" s="24">
        <v>25000</v>
      </c>
    </row>
    <row r="601" spans="2:10" ht="51.75" customHeight="1" x14ac:dyDescent="0.25">
      <c r="B601" s="342" t="s">
        <v>190</v>
      </c>
      <c r="C601" s="343"/>
      <c r="D601" s="343"/>
      <c r="E601" s="344"/>
      <c r="F601" s="24">
        <v>17231.990000000002</v>
      </c>
      <c r="G601" s="24">
        <v>20000</v>
      </c>
      <c r="H601" s="24">
        <v>30000</v>
      </c>
      <c r="I601" s="24">
        <v>35000</v>
      </c>
      <c r="J601" s="24">
        <v>20000</v>
      </c>
    </row>
    <row r="602" spans="2:10" ht="51.75" customHeight="1" x14ac:dyDescent="0.25">
      <c r="B602" s="354" t="s">
        <v>100</v>
      </c>
      <c r="C602" s="355"/>
      <c r="D602" s="355"/>
      <c r="E602" s="356"/>
      <c r="F602" s="18">
        <v>0</v>
      </c>
      <c r="G602" s="18">
        <v>0</v>
      </c>
      <c r="H602" s="18">
        <v>2300</v>
      </c>
      <c r="I602" s="18">
        <v>10000</v>
      </c>
      <c r="J602" s="18">
        <v>10000</v>
      </c>
    </row>
    <row r="603" spans="2:10" ht="51.75" customHeight="1" x14ac:dyDescent="0.25">
      <c r="B603" s="354" t="s">
        <v>400</v>
      </c>
      <c r="C603" s="355"/>
      <c r="D603" s="355"/>
      <c r="E603" s="356"/>
      <c r="F603" s="18">
        <v>0</v>
      </c>
      <c r="G603" s="18">
        <v>0</v>
      </c>
      <c r="H603" s="18">
        <v>2300</v>
      </c>
      <c r="I603" s="18">
        <v>10000</v>
      </c>
      <c r="J603" s="18">
        <v>10000</v>
      </c>
    </row>
    <row r="604" spans="2:10" ht="51.75" customHeight="1" x14ac:dyDescent="0.25">
      <c r="B604" s="345" t="s">
        <v>82</v>
      </c>
      <c r="C604" s="346"/>
      <c r="D604" s="346"/>
      <c r="E604" s="347"/>
      <c r="F604" s="19">
        <v>0</v>
      </c>
      <c r="G604" s="19">
        <v>0</v>
      </c>
      <c r="H604" s="19">
        <v>2300</v>
      </c>
      <c r="I604" s="19">
        <v>10000</v>
      </c>
      <c r="J604" s="19">
        <v>10000</v>
      </c>
    </row>
    <row r="605" spans="2:10" ht="51.75" customHeight="1" x14ac:dyDescent="0.25">
      <c r="B605" s="348" t="s">
        <v>65</v>
      </c>
      <c r="C605" s="349"/>
      <c r="D605" s="349"/>
      <c r="E605" s="350"/>
      <c r="F605" s="19">
        <v>0</v>
      </c>
      <c r="G605" s="19">
        <v>0</v>
      </c>
      <c r="H605" s="19">
        <v>2300</v>
      </c>
      <c r="I605" s="19">
        <v>10000</v>
      </c>
      <c r="J605" s="19">
        <v>10000</v>
      </c>
    </row>
    <row r="606" spans="2:10" ht="51.75" customHeight="1" x14ac:dyDescent="0.25">
      <c r="B606" s="351" t="s">
        <v>417</v>
      </c>
      <c r="C606" s="352"/>
      <c r="D606" s="352"/>
      <c r="E606" s="353"/>
      <c r="F606" s="16">
        <v>0</v>
      </c>
      <c r="G606" s="16">
        <v>0</v>
      </c>
      <c r="H606" s="16">
        <v>1000</v>
      </c>
      <c r="I606" s="16">
        <v>500</v>
      </c>
      <c r="J606" s="16">
        <v>500</v>
      </c>
    </row>
    <row r="607" spans="2:10" ht="51.75" customHeight="1" x14ac:dyDescent="0.25">
      <c r="B607" s="357" t="s">
        <v>203</v>
      </c>
      <c r="C607" s="358"/>
      <c r="D607" s="358"/>
      <c r="E607" s="359"/>
      <c r="F607" s="17">
        <v>0</v>
      </c>
      <c r="G607" s="17">
        <v>0</v>
      </c>
      <c r="H607" s="17">
        <v>1000</v>
      </c>
      <c r="I607" s="17">
        <v>500</v>
      </c>
      <c r="J607" s="17">
        <v>500</v>
      </c>
    </row>
    <row r="608" spans="2:10" ht="51.75" customHeight="1" x14ac:dyDescent="0.25">
      <c r="B608" s="354" t="s">
        <v>95</v>
      </c>
      <c r="C608" s="355"/>
      <c r="D608" s="355"/>
      <c r="E608" s="356"/>
      <c r="F608" s="18">
        <v>0</v>
      </c>
      <c r="G608" s="18">
        <v>0</v>
      </c>
      <c r="H608" s="18">
        <v>1000</v>
      </c>
      <c r="I608" s="18">
        <v>500</v>
      </c>
      <c r="J608" s="18">
        <v>500</v>
      </c>
    </row>
    <row r="609" spans="2:10" ht="51.75" customHeight="1" x14ac:dyDescent="0.25">
      <c r="B609" s="354" t="s">
        <v>388</v>
      </c>
      <c r="C609" s="355"/>
      <c r="D609" s="355"/>
      <c r="E609" s="356"/>
      <c r="F609" s="18">
        <v>0</v>
      </c>
      <c r="G609" s="18">
        <v>0</v>
      </c>
      <c r="H609" s="18">
        <v>1000</v>
      </c>
      <c r="I609" s="18">
        <v>500</v>
      </c>
      <c r="J609" s="18">
        <v>500</v>
      </c>
    </row>
    <row r="610" spans="2:10" ht="51.75" customHeight="1" x14ac:dyDescent="0.25">
      <c r="B610" s="345" t="s">
        <v>82</v>
      </c>
      <c r="C610" s="346"/>
      <c r="D610" s="346"/>
      <c r="E610" s="347"/>
      <c r="F610" s="19">
        <v>0</v>
      </c>
      <c r="G610" s="19">
        <v>0</v>
      </c>
      <c r="H610" s="19">
        <v>1000</v>
      </c>
      <c r="I610" s="19">
        <v>500</v>
      </c>
      <c r="J610" s="19">
        <v>500</v>
      </c>
    </row>
    <row r="611" spans="2:10" ht="51.75" customHeight="1" x14ac:dyDescent="0.25">
      <c r="B611" s="348" t="s">
        <v>65</v>
      </c>
      <c r="C611" s="349"/>
      <c r="D611" s="349"/>
      <c r="E611" s="350"/>
      <c r="F611" s="19">
        <v>0</v>
      </c>
      <c r="G611" s="19">
        <v>0</v>
      </c>
      <c r="H611" s="19">
        <v>1000</v>
      </c>
      <c r="I611" s="19">
        <v>500</v>
      </c>
      <c r="J611" s="19">
        <v>500</v>
      </c>
    </row>
    <row r="612" spans="2:10" ht="51.75" customHeight="1" x14ac:dyDescent="0.25">
      <c r="B612" s="342" t="s">
        <v>189</v>
      </c>
      <c r="C612" s="343"/>
      <c r="D612" s="343"/>
      <c r="E612" s="344"/>
      <c r="F612" s="24">
        <v>0</v>
      </c>
      <c r="G612" s="24">
        <v>0</v>
      </c>
      <c r="H612" s="24">
        <v>500</v>
      </c>
      <c r="I612" s="24">
        <v>250</v>
      </c>
      <c r="J612" s="24">
        <v>250</v>
      </c>
    </row>
    <row r="613" spans="2:10" ht="51.75" customHeight="1" x14ac:dyDescent="0.25">
      <c r="B613" s="342" t="s">
        <v>190</v>
      </c>
      <c r="C613" s="343"/>
      <c r="D613" s="343"/>
      <c r="E613" s="344"/>
      <c r="F613" s="24">
        <v>0</v>
      </c>
      <c r="G613" s="24">
        <v>0</v>
      </c>
      <c r="H613" s="24">
        <v>500</v>
      </c>
      <c r="I613" s="24">
        <v>250</v>
      </c>
      <c r="J613" s="24">
        <v>250</v>
      </c>
    </row>
    <row r="614" spans="2:10" ht="51.75" customHeight="1" x14ac:dyDescent="0.25">
      <c r="B614" s="351" t="s">
        <v>418</v>
      </c>
      <c r="C614" s="352"/>
      <c r="D614" s="352"/>
      <c r="E614" s="353"/>
      <c r="F614" s="16">
        <v>0</v>
      </c>
      <c r="G614" s="16">
        <v>0</v>
      </c>
      <c r="H614" s="16">
        <v>5000</v>
      </c>
      <c r="I614" s="16">
        <v>0</v>
      </c>
      <c r="J614" s="16">
        <v>0</v>
      </c>
    </row>
    <row r="615" spans="2:10" ht="51.75" customHeight="1" x14ac:dyDescent="0.25">
      <c r="B615" s="357" t="s">
        <v>203</v>
      </c>
      <c r="C615" s="358"/>
      <c r="D615" s="358"/>
      <c r="E615" s="359"/>
      <c r="F615" s="17">
        <v>0</v>
      </c>
      <c r="G615" s="17">
        <v>0</v>
      </c>
      <c r="H615" s="17">
        <v>5000</v>
      </c>
      <c r="I615" s="17">
        <v>0</v>
      </c>
      <c r="J615" s="17">
        <v>0</v>
      </c>
    </row>
    <row r="616" spans="2:10" ht="51.75" customHeight="1" x14ac:dyDescent="0.25">
      <c r="B616" s="354" t="s">
        <v>95</v>
      </c>
      <c r="C616" s="355"/>
      <c r="D616" s="355"/>
      <c r="E616" s="356"/>
      <c r="F616" s="18">
        <v>0</v>
      </c>
      <c r="G616" s="18">
        <v>0</v>
      </c>
      <c r="H616" s="18">
        <v>5000</v>
      </c>
      <c r="I616" s="18">
        <v>0</v>
      </c>
      <c r="J616" s="18">
        <v>0</v>
      </c>
    </row>
    <row r="617" spans="2:10" ht="51.75" customHeight="1" x14ac:dyDescent="0.25">
      <c r="B617" s="354" t="s">
        <v>388</v>
      </c>
      <c r="C617" s="355"/>
      <c r="D617" s="355"/>
      <c r="E617" s="356"/>
      <c r="F617" s="18">
        <v>0</v>
      </c>
      <c r="G617" s="18">
        <v>0</v>
      </c>
      <c r="H617" s="18">
        <v>5000</v>
      </c>
      <c r="I617" s="18">
        <v>0</v>
      </c>
      <c r="J617" s="18">
        <v>0</v>
      </c>
    </row>
    <row r="618" spans="2:10" ht="51.75" customHeight="1" x14ac:dyDescent="0.25">
      <c r="B618" s="345" t="s">
        <v>82</v>
      </c>
      <c r="C618" s="346"/>
      <c r="D618" s="346"/>
      <c r="E618" s="347"/>
      <c r="F618" s="19">
        <v>0</v>
      </c>
      <c r="G618" s="19">
        <v>0</v>
      </c>
      <c r="H618" s="19">
        <v>5000</v>
      </c>
      <c r="I618" s="19">
        <v>0</v>
      </c>
      <c r="J618" s="19">
        <v>0</v>
      </c>
    </row>
    <row r="619" spans="2:10" ht="51.75" customHeight="1" x14ac:dyDescent="0.25">
      <c r="B619" s="348" t="s">
        <v>65</v>
      </c>
      <c r="C619" s="349"/>
      <c r="D619" s="349"/>
      <c r="E619" s="350"/>
      <c r="F619" s="19">
        <v>0</v>
      </c>
      <c r="G619" s="19">
        <v>0</v>
      </c>
      <c r="H619" s="19">
        <v>5000</v>
      </c>
      <c r="I619" s="19">
        <v>0</v>
      </c>
      <c r="J619" s="19">
        <v>0</v>
      </c>
    </row>
    <row r="620" spans="2:10" ht="51.75" customHeight="1" x14ac:dyDescent="0.25">
      <c r="B620" s="342" t="s">
        <v>189</v>
      </c>
      <c r="C620" s="343"/>
      <c r="D620" s="343"/>
      <c r="E620" s="344"/>
      <c r="F620" s="24">
        <v>0</v>
      </c>
      <c r="G620" s="24">
        <v>0</v>
      </c>
      <c r="H620" s="24">
        <v>3000</v>
      </c>
      <c r="I620" s="24">
        <v>0</v>
      </c>
      <c r="J620" s="24">
        <v>0</v>
      </c>
    </row>
    <row r="621" spans="2:10" ht="51.75" customHeight="1" x14ac:dyDescent="0.25">
      <c r="B621" s="342" t="s">
        <v>190</v>
      </c>
      <c r="C621" s="343"/>
      <c r="D621" s="343"/>
      <c r="E621" s="344"/>
      <c r="F621" s="24">
        <v>0</v>
      </c>
      <c r="G621" s="24">
        <v>0</v>
      </c>
      <c r="H621" s="24">
        <v>2000</v>
      </c>
      <c r="I621" s="24">
        <v>0</v>
      </c>
      <c r="J621" s="24">
        <v>0</v>
      </c>
    </row>
    <row r="622" spans="2:10" ht="51.75" customHeight="1" x14ac:dyDescent="0.25">
      <c r="B622" s="351" t="s">
        <v>419</v>
      </c>
      <c r="C622" s="352"/>
      <c r="D622" s="352"/>
      <c r="E622" s="353"/>
      <c r="F622" s="16">
        <v>0</v>
      </c>
      <c r="G622" s="16">
        <v>5000</v>
      </c>
      <c r="H622" s="16">
        <v>5000</v>
      </c>
      <c r="I622" s="16">
        <v>5000</v>
      </c>
      <c r="J622" s="16">
        <v>5000</v>
      </c>
    </row>
    <row r="623" spans="2:10" ht="51.75" customHeight="1" x14ac:dyDescent="0.25">
      <c r="B623" s="375" t="s">
        <v>203</v>
      </c>
      <c r="C623" s="376"/>
      <c r="D623" s="376"/>
      <c r="E623" s="377"/>
      <c r="F623" s="18">
        <v>0</v>
      </c>
      <c r="G623" s="18">
        <v>5000</v>
      </c>
      <c r="H623" s="18">
        <v>5000</v>
      </c>
      <c r="I623" s="18">
        <v>5000</v>
      </c>
      <c r="J623" s="18">
        <v>5000</v>
      </c>
    </row>
    <row r="624" spans="2:10" ht="51.75" customHeight="1" x14ac:dyDescent="0.25">
      <c r="B624" s="354" t="s">
        <v>95</v>
      </c>
      <c r="C624" s="355"/>
      <c r="D624" s="355"/>
      <c r="E624" s="356"/>
      <c r="F624" s="18">
        <v>0</v>
      </c>
      <c r="G624" s="18">
        <v>5000</v>
      </c>
      <c r="H624" s="18">
        <v>5000</v>
      </c>
      <c r="I624" s="18">
        <v>5000</v>
      </c>
      <c r="J624" s="18">
        <v>5000</v>
      </c>
    </row>
    <row r="625" spans="2:10" ht="51.75" customHeight="1" x14ac:dyDescent="0.25">
      <c r="B625" s="354" t="s">
        <v>388</v>
      </c>
      <c r="C625" s="355"/>
      <c r="D625" s="355"/>
      <c r="E625" s="356"/>
      <c r="F625" s="18">
        <v>0</v>
      </c>
      <c r="G625" s="18">
        <v>5000</v>
      </c>
      <c r="H625" s="18">
        <v>5000</v>
      </c>
      <c r="I625" s="18">
        <v>5000</v>
      </c>
      <c r="J625" s="18">
        <v>5000</v>
      </c>
    </row>
    <row r="626" spans="2:10" ht="51.75" customHeight="1" x14ac:dyDescent="0.25">
      <c r="B626" s="345" t="s">
        <v>82</v>
      </c>
      <c r="C626" s="346"/>
      <c r="D626" s="346"/>
      <c r="E626" s="347"/>
      <c r="F626" s="19">
        <v>0</v>
      </c>
      <c r="G626" s="19">
        <v>5000</v>
      </c>
      <c r="H626" s="19">
        <v>5000</v>
      </c>
      <c r="I626" s="19">
        <v>5000</v>
      </c>
      <c r="J626" s="19">
        <v>5000</v>
      </c>
    </row>
    <row r="627" spans="2:10" ht="51.75" customHeight="1" x14ac:dyDescent="0.25">
      <c r="B627" s="348" t="s">
        <v>65</v>
      </c>
      <c r="C627" s="349"/>
      <c r="D627" s="349"/>
      <c r="E627" s="350"/>
      <c r="F627" s="19">
        <v>0</v>
      </c>
      <c r="G627" s="19">
        <v>5000</v>
      </c>
      <c r="H627" s="19">
        <v>5000</v>
      </c>
      <c r="I627" s="19">
        <v>5000</v>
      </c>
      <c r="J627" s="19">
        <v>5000</v>
      </c>
    </row>
    <row r="628" spans="2:10" ht="51.75" customHeight="1" x14ac:dyDescent="0.25">
      <c r="B628" s="360" t="s">
        <v>190</v>
      </c>
      <c r="C628" s="361"/>
      <c r="D628" s="361"/>
      <c r="E628" s="362"/>
      <c r="F628" s="24">
        <v>0</v>
      </c>
      <c r="G628" s="24">
        <v>5000</v>
      </c>
      <c r="H628" s="24">
        <v>5000</v>
      </c>
      <c r="I628" s="24">
        <v>5000</v>
      </c>
      <c r="J628" s="24">
        <v>5000</v>
      </c>
    </row>
    <row r="629" spans="2:10" ht="51.75" customHeight="1" x14ac:dyDescent="0.25">
      <c r="B629" s="351" t="s">
        <v>420</v>
      </c>
      <c r="C629" s="352"/>
      <c r="D629" s="352"/>
      <c r="E629" s="353"/>
      <c r="F629" s="16">
        <v>0</v>
      </c>
      <c r="G629" s="16">
        <v>30000</v>
      </c>
      <c r="H629" s="16">
        <v>10000</v>
      </c>
      <c r="I629" s="16">
        <v>5000</v>
      </c>
      <c r="J629" s="16">
        <v>5000</v>
      </c>
    </row>
    <row r="630" spans="2:10" ht="51.75" customHeight="1" x14ac:dyDescent="0.25">
      <c r="B630" s="375" t="s">
        <v>203</v>
      </c>
      <c r="C630" s="376"/>
      <c r="D630" s="376"/>
      <c r="E630" s="377"/>
      <c r="F630" s="18">
        <v>0</v>
      </c>
      <c r="G630" s="18">
        <v>30000</v>
      </c>
      <c r="H630" s="18">
        <v>10000</v>
      </c>
      <c r="I630" s="18">
        <v>5000</v>
      </c>
      <c r="J630" s="18">
        <v>5000</v>
      </c>
    </row>
    <row r="631" spans="2:10" ht="51.75" customHeight="1" x14ac:dyDescent="0.25">
      <c r="B631" s="354" t="s">
        <v>95</v>
      </c>
      <c r="C631" s="355"/>
      <c r="D631" s="355"/>
      <c r="E631" s="356"/>
      <c r="F631" s="18">
        <v>0</v>
      </c>
      <c r="G631" s="18">
        <v>30000</v>
      </c>
      <c r="H631" s="18">
        <v>10000</v>
      </c>
      <c r="I631" s="18">
        <v>5000</v>
      </c>
      <c r="J631" s="18">
        <v>5000</v>
      </c>
    </row>
    <row r="632" spans="2:10" ht="51.75" customHeight="1" x14ac:dyDescent="0.25">
      <c r="B632" s="354" t="s">
        <v>388</v>
      </c>
      <c r="C632" s="355"/>
      <c r="D632" s="355"/>
      <c r="E632" s="356"/>
      <c r="F632" s="18">
        <v>0</v>
      </c>
      <c r="G632" s="18">
        <v>30000</v>
      </c>
      <c r="H632" s="18">
        <v>10000</v>
      </c>
      <c r="I632" s="18">
        <v>5000</v>
      </c>
      <c r="J632" s="18">
        <v>5000</v>
      </c>
    </row>
    <row r="633" spans="2:10" ht="51.75" customHeight="1" x14ac:dyDescent="0.25">
      <c r="B633" s="345" t="s">
        <v>82</v>
      </c>
      <c r="C633" s="346"/>
      <c r="D633" s="346"/>
      <c r="E633" s="347"/>
      <c r="F633" s="19">
        <v>0</v>
      </c>
      <c r="G633" s="19">
        <v>30000</v>
      </c>
      <c r="H633" s="19">
        <v>10000</v>
      </c>
      <c r="I633" s="19">
        <v>5000</v>
      </c>
      <c r="J633" s="19">
        <v>5000</v>
      </c>
    </row>
    <row r="634" spans="2:10" ht="51.75" customHeight="1" x14ac:dyDescent="0.25">
      <c r="B634" s="348" t="s">
        <v>65</v>
      </c>
      <c r="C634" s="349"/>
      <c r="D634" s="349"/>
      <c r="E634" s="350"/>
      <c r="F634" s="19">
        <v>0</v>
      </c>
      <c r="G634" s="19">
        <v>30000</v>
      </c>
      <c r="H634" s="19">
        <v>10000</v>
      </c>
      <c r="I634" s="19">
        <v>5000</v>
      </c>
      <c r="J634" s="19">
        <v>5000</v>
      </c>
    </row>
    <row r="635" spans="2:10" ht="51.75" customHeight="1" x14ac:dyDescent="0.25">
      <c r="B635" s="360" t="s">
        <v>190</v>
      </c>
      <c r="C635" s="361"/>
      <c r="D635" s="361"/>
      <c r="E635" s="362"/>
      <c r="F635" s="24">
        <v>0</v>
      </c>
      <c r="G635" s="24">
        <v>30000</v>
      </c>
      <c r="H635" s="19">
        <v>10000</v>
      </c>
      <c r="I635" s="24">
        <v>5000</v>
      </c>
      <c r="J635" s="24">
        <v>5000</v>
      </c>
    </row>
    <row r="636" spans="2:10" ht="51.75" customHeight="1" x14ac:dyDescent="0.25">
      <c r="B636" s="351" t="s">
        <v>421</v>
      </c>
      <c r="C636" s="352"/>
      <c r="D636" s="352"/>
      <c r="E636" s="353"/>
      <c r="F636" s="16">
        <v>34010.19</v>
      </c>
      <c r="G636" s="16">
        <v>38000</v>
      </c>
      <c r="H636" s="16">
        <f>H637</f>
        <v>27500</v>
      </c>
      <c r="I636" s="16">
        <f>I637</f>
        <v>46000</v>
      </c>
      <c r="J636" s="16">
        <f>J637</f>
        <v>66000</v>
      </c>
    </row>
    <row r="637" spans="2:10" ht="51.75" customHeight="1" x14ac:dyDescent="0.25">
      <c r="B637" s="357" t="s">
        <v>276</v>
      </c>
      <c r="C637" s="358"/>
      <c r="D637" s="358"/>
      <c r="E637" s="359"/>
      <c r="F637" s="17">
        <v>34010.19</v>
      </c>
      <c r="G637" s="17">
        <v>38000</v>
      </c>
      <c r="H637" s="17">
        <f>H638+H643+H650</f>
        <v>27500</v>
      </c>
      <c r="I637" s="17">
        <f>I638+I643+I650</f>
        <v>46000</v>
      </c>
      <c r="J637" s="17">
        <f>J638+J643+J650</f>
        <v>66000</v>
      </c>
    </row>
    <row r="638" spans="2:10" ht="51.75" customHeight="1" x14ac:dyDescent="0.25">
      <c r="B638" s="354" t="s">
        <v>95</v>
      </c>
      <c r="C638" s="355"/>
      <c r="D638" s="355"/>
      <c r="E638" s="356"/>
      <c r="F638" s="18">
        <v>21158.52</v>
      </c>
      <c r="G638" s="18">
        <v>18000</v>
      </c>
      <c r="H638" s="18">
        <f>H639</f>
        <v>2500</v>
      </c>
      <c r="I638" s="18">
        <v>1000</v>
      </c>
      <c r="J638" s="18">
        <v>1000</v>
      </c>
    </row>
    <row r="639" spans="2:10" ht="51.75" customHeight="1" x14ac:dyDescent="0.25">
      <c r="B639" s="354" t="s">
        <v>388</v>
      </c>
      <c r="C639" s="355"/>
      <c r="D639" s="355"/>
      <c r="E639" s="356"/>
      <c r="F639" s="18">
        <v>10754.38</v>
      </c>
      <c r="G639" s="18">
        <v>5500</v>
      </c>
      <c r="H639" s="18">
        <f>H640</f>
        <v>2500</v>
      </c>
      <c r="I639" s="18">
        <v>5500</v>
      </c>
      <c r="J639" s="18">
        <v>5500</v>
      </c>
    </row>
    <row r="640" spans="2:10" ht="51.75" customHeight="1" x14ac:dyDescent="0.25">
      <c r="B640" s="345" t="s">
        <v>82</v>
      </c>
      <c r="C640" s="346"/>
      <c r="D640" s="346"/>
      <c r="E640" s="347"/>
      <c r="F640" s="19">
        <v>21158.52</v>
      </c>
      <c r="G640" s="19">
        <v>18000</v>
      </c>
      <c r="H640" s="19">
        <v>2500</v>
      </c>
      <c r="I640" s="19">
        <v>1000</v>
      </c>
      <c r="J640" s="19">
        <v>1000</v>
      </c>
    </row>
    <row r="641" spans="2:10" ht="51.75" customHeight="1" x14ac:dyDescent="0.25">
      <c r="B641" s="348" t="s">
        <v>65</v>
      </c>
      <c r="C641" s="349"/>
      <c r="D641" s="349"/>
      <c r="E641" s="350"/>
      <c r="F641" s="24">
        <v>0</v>
      </c>
      <c r="G641" s="24">
        <v>18000</v>
      </c>
      <c r="H641" s="24">
        <v>2500</v>
      </c>
      <c r="I641" s="24">
        <v>1000</v>
      </c>
      <c r="J641" s="24">
        <v>1000</v>
      </c>
    </row>
    <row r="642" spans="2:10" ht="51.75" customHeight="1" x14ac:dyDescent="0.25">
      <c r="B642" s="342" t="s">
        <v>190</v>
      </c>
      <c r="C642" s="343"/>
      <c r="D642" s="343"/>
      <c r="E642" s="344"/>
      <c r="F642" s="24">
        <v>21158.52</v>
      </c>
      <c r="G642" s="24">
        <v>18000</v>
      </c>
      <c r="H642" s="24">
        <v>2500</v>
      </c>
      <c r="I642" s="24">
        <v>1000</v>
      </c>
      <c r="J642" s="24">
        <v>1000</v>
      </c>
    </row>
    <row r="643" spans="2:10" ht="51.75" customHeight="1" x14ac:dyDescent="0.25">
      <c r="B643" s="354" t="s">
        <v>100</v>
      </c>
      <c r="C643" s="355"/>
      <c r="D643" s="355"/>
      <c r="E643" s="356"/>
      <c r="F643" s="18">
        <v>12851.67</v>
      </c>
      <c r="G643" s="18">
        <v>20000</v>
      </c>
      <c r="H643" s="18">
        <v>23000</v>
      </c>
      <c r="I643" s="18">
        <v>30000</v>
      </c>
      <c r="J643" s="18">
        <v>45000</v>
      </c>
    </row>
    <row r="644" spans="2:10" ht="51.75" customHeight="1" x14ac:dyDescent="0.25">
      <c r="B644" s="354" t="s">
        <v>399</v>
      </c>
      <c r="C644" s="355"/>
      <c r="D644" s="355"/>
      <c r="E644" s="356"/>
      <c r="F644" s="18">
        <v>12851.67</v>
      </c>
      <c r="G644" s="18">
        <v>20000</v>
      </c>
      <c r="H644" s="18">
        <v>23000</v>
      </c>
      <c r="I644" s="18">
        <v>30000</v>
      </c>
      <c r="J644" s="18">
        <v>45000</v>
      </c>
    </row>
    <row r="645" spans="2:10" ht="51.75" customHeight="1" x14ac:dyDescent="0.25">
      <c r="B645" s="345" t="s">
        <v>82</v>
      </c>
      <c r="C645" s="346"/>
      <c r="D645" s="346"/>
      <c r="E645" s="347"/>
      <c r="F645" s="19">
        <v>12851.67</v>
      </c>
      <c r="G645" s="19">
        <v>20000</v>
      </c>
      <c r="H645" s="19">
        <v>23000</v>
      </c>
      <c r="I645" s="19">
        <v>30000</v>
      </c>
      <c r="J645" s="19">
        <v>45000</v>
      </c>
    </row>
    <row r="646" spans="2:10" ht="51.75" customHeight="1" x14ac:dyDescent="0.25">
      <c r="B646" s="348" t="s">
        <v>65</v>
      </c>
      <c r="C646" s="349"/>
      <c r="D646" s="349"/>
      <c r="E646" s="350"/>
      <c r="F646" s="19">
        <v>12851.67</v>
      </c>
      <c r="G646" s="19">
        <v>20000</v>
      </c>
      <c r="H646" s="19">
        <v>23000</v>
      </c>
      <c r="I646" s="24">
        <v>30000</v>
      </c>
      <c r="J646" s="24">
        <v>45000</v>
      </c>
    </row>
    <row r="647" spans="2:10" ht="51.75" customHeight="1" x14ac:dyDescent="0.25">
      <c r="B647" s="360" t="s">
        <v>189</v>
      </c>
      <c r="C647" s="361"/>
      <c r="D647" s="361"/>
      <c r="E647" s="362"/>
      <c r="F647" s="24">
        <v>4218.93</v>
      </c>
      <c r="G647" s="24">
        <v>20000</v>
      </c>
      <c r="H647" s="24">
        <v>23000</v>
      </c>
      <c r="I647" s="24">
        <v>500</v>
      </c>
      <c r="J647" s="24">
        <v>500</v>
      </c>
    </row>
    <row r="648" spans="2:10" ht="51.75" customHeight="1" x14ac:dyDescent="0.25">
      <c r="B648" s="360" t="s">
        <v>190</v>
      </c>
      <c r="C648" s="361"/>
      <c r="D648" s="361"/>
      <c r="E648" s="362"/>
      <c r="F648" s="24">
        <v>8632.74</v>
      </c>
      <c r="G648" s="24">
        <v>20000</v>
      </c>
      <c r="H648" s="24">
        <v>23000</v>
      </c>
      <c r="I648" s="44">
        <v>14500</v>
      </c>
      <c r="J648" s="44">
        <v>25000</v>
      </c>
    </row>
    <row r="649" spans="2:10" ht="51.75" customHeight="1" x14ac:dyDescent="0.25">
      <c r="B649" s="360" t="s">
        <v>191</v>
      </c>
      <c r="C649" s="361"/>
      <c r="D649" s="361"/>
      <c r="E649" s="362"/>
      <c r="F649" s="24">
        <v>0</v>
      </c>
      <c r="G649" s="24">
        <v>0</v>
      </c>
      <c r="H649" s="24">
        <v>23000</v>
      </c>
      <c r="I649" s="44">
        <v>15000</v>
      </c>
      <c r="J649" s="44">
        <v>19500</v>
      </c>
    </row>
    <row r="650" spans="2:10" ht="51.75" customHeight="1" x14ac:dyDescent="0.25">
      <c r="B650" s="354" t="s">
        <v>100</v>
      </c>
      <c r="C650" s="355"/>
      <c r="D650" s="355"/>
      <c r="E650" s="356"/>
      <c r="F650" s="18">
        <v>0</v>
      </c>
      <c r="G650" s="18">
        <v>0</v>
      </c>
      <c r="H650" s="18">
        <v>2000</v>
      </c>
      <c r="I650" s="18">
        <v>15000</v>
      </c>
      <c r="J650" s="18">
        <v>20000</v>
      </c>
    </row>
    <row r="651" spans="2:10" ht="51.75" customHeight="1" x14ac:dyDescent="0.25">
      <c r="B651" s="354" t="s">
        <v>400</v>
      </c>
      <c r="C651" s="355"/>
      <c r="D651" s="355"/>
      <c r="E651" s="356"/>
      <c r="F651" s="18">
        <v>0</v>
      </c>
      <c r="G651" s="18">
        <v>0</v>
      </c>
      <c r="H651" s="18">
        <v>2000</v>
      </c>
      <c r="I651" s="18">
        <v>15000</v>
      </c>
      <c r="J651" s="18">
        <v>20000</v>
      </c>
    </row>
    <row r="652" spans="2:10" ht="51.75" customHeight="1" x14ac:dyDescent="0.25">
      <c r="B652" s="345" t="s">
        <v>82</v>
      </c>
      <c r="C652" s="346"/>
      <c r="D652" s="346"/>
      <c r="E652" s="347"/>
      <c r="F652" s="19">
        <v>0</v>
      </c>
      <c r="G652" s="19">
        <v>0</v>
      </c>
      <c r="H652" s="19">
        <v>2000</v>
      </c>
      <c r="I652" s="19">
        <v>15000</v>
      </c>
      <c r="J652" s="19">
        <v>20000</v>
      </c>
    </row>
    <row r="653" spans="2:10" ht="51.75" customHeight="1" x14ac:dyDescent="0.25">
      <c r="B653" s="348" t="s">
        <v>65</v>
      </c>
      <c r="C653" s="349"/>
      <c r="D653" s="349"/>
      <c r="E653" s="350"/>
      <c r="F653" s="19">
        <v>0</v>
      </c>
      <c r="G653" s="19">
        <v>0</v>
      </c>
      <c r="H653" s="19">
        <v>2000</v>
      </c>
      <c r="I653" s="19">
        <v>15000</v>
      </c>
      <c r="J653" s="19">
        <v>20000</v>
      </c>
    </row>
    <row r="654" spans="2:10" ht="51.75" customHeight="1" x14ac:dyDescent="0.25">
      <c r="B654" s="360" t="s">
        <v>190</v>
      </c>
      <c r="C654" s="361"/>
      <c r="D654" s="361"/>
      <c r="E654" s="362"/>
      <c r="F654" s="24">
        <v>0</v>
      </c>
      <c r="G654" s="24">
        <v>0</v>
      </c>
      <c r="H654" s="24">
        <v>2000</v>
      </c>
      <c r="I654" s="24">
        <v>15000</v>
      </c>
      <c r="J654" s="24">
        <v>20000</v>
      </c>
    </row>
    <row r="655" spans="2:10" ht="51.75" customHeight="1" x14ac:dyDescent="0.25">
      <c r="B655" s="351" t="s">
        <v>444</v>
      </c>
      <c r="C655" s="352"/>
      <c r="D655" s="352"/>
      <c r="E655" s="353"/>
      <c r="F655" s="16">
        <v>55472.59</v>
      </c>
      <c r="G655" s="16">
        <v>30000</v>
      </c>
      <c r="H655" s="16">
        <v>20000</v>
      </c>
      <c r="I655" s="16">
        <v>20000</v>
      </c>
      <c r="J655" s="16">
        <v>20000</v>
      </c>
    </row>
    <row r="656" spans="2:10" ht="51.75" customHeight="1" x14ac:dyDescent="0.25">
      <c r="B656" s="357" t="s">
        <v>203</v>
      </c>
      <c r="C656" s="358"/>
      <c r="D656" s="358"/>
      <c r="E656" s="359"/>
      <c r="F656" s="17">
        <v>55472.59</v>
      </c>
      <c r="G656" s="17">
        <v>30000</v>
      </c>
      <c r="H656" s="17">
        <v>20000</v>
      </c>
      <c r="I656" s="17">
        <v>20000</v>
      </c>
      <c r="J656" s="17">
        <v>20000</v>
      </c>
    </row>
    <row r="657" spans="2:10" ht="51.75" customHeight="1" x14ac:dyDescent="0.25">
      <c r="B657" s="354" t="s">
        <v>95</v>
      </c>
      <c r="C657" s="355"/>
      <c r="D657" s="355"/>
      <c r="E657" s="356"/>
      <c r="F657" s="18">
        <v>55472.59</v>
      </c>
      <c r="G657" s="18">
        <v>30000</v>
      </c>
      <c r="H657" s="18">
        <v>20000</v>
      </c>
      <c r="I657" s="18">
        <v>20000</v>
      </c>
      <c r="J657" s="18">
        <v>20000</v>
      </c>
    </row>
    <row r="658" spans="2:10" ht="51.75" customHeight="1" x14ac:dyDescent="0.25">
      <c r="B658" s="354" t="s">
        <v>388</v>
      </c>
      <c r="C658" s="355"/>
      <c r="D658" s="355"/>
      <c r="E658" s="356"/>
      <c r="F658" s="18">
        <v>55472.59</v>
      </c>
      <c r="G658" s="18">
        <v>30000</v>
      </c>
      <c r="H658" s="18">
        <v>20000</v>
      </c>
      <c r="I658" s="18">
        <v>20000</v>
      </c>
      <c r="J658" s="18">
        <v>20000</v>
      </c>
    </row>
    <row r="659" spans="2:10" ht="51.75" customHeight="1" x14ac:dyDescent="0.25">
      <c r="B659" s="345" t="s">
        <v>82</v>
      </c>
      <c r="C659" s="346"/>
      <c r="D659" s="346"/>
      <c r="E659" s="347"/>
      <c r="F659" s="19">
        <v>55472.59</v>
      </c>
      <c r="G659" s="19">
        <v>30000</v>
      </c>
      <c r="H659" s="19">
        <v>20000</v>
      </c>
      <c r="I659" s="19">
        <v>20000</v>
      </c>
      <c r="J659" s="19">
        <v>20000</v>
      </c>
    </row>
    <row r="660" spans="2:10" ht="51.75" customHeight="1" x14ac:dyDescent="0.25">
      <c r="B660" s="348" t="s">
        <v>65</v>
      </c>
      <c r="C660" s="349"/>
      <c r="D660" s="349"/>
      <c r="E660" s="350"/>
      <c r="F660" s="19">
        <v>55472.59</v>
      </c>
      <c r="G660" s="19">
        <v>30000</v>
      </c>
      <c r="H660" s="19">
        <v>20000</v>
      </c>
      <c r="I660" s="19">
        <v>20000</v>
      </c>
      <c r="J660" s="19">
        <v>20000</v>
      </c>
    </row>
    <row r="661" spans="2:10" ht="51.75" customHeight="1" x14ac:dyDescent="0.25">
      <c r="B661" s="360" t="s">
        <v>189</v>
      </c>
      <c r="C661" s="361"/>
      <c r="D661" s="361"/>
      <c r="E661" s="362"/>
      <c r="F661" s="24">
        <v>30336.74</v>
      </c>
      <c r="G661" s="24">
        <v>15000</v>
      </c>
      <c r="H661" s="20">
        <v>10000</v>
      </c>
      <c r="I661" s="20">
        <v>10000</v>
      </c>
      <c r="J661" s="20">
        <v>10000</v>
      </c>
    </row>
    <row r="662" spans="2:10" ht="51.75" customHeight="1" x14ac:dyDescent="0.25">
      <c r="B662" s="360" t="s">
        <v>190</v>
      </c>
      <c r="C662" s="361"/>
      <c r="D662" s="361"/>
      <c r="E662" s="362"/>
      <c r="F662" s="24">
        <v>25135.85</v>
      </c>
      <c r="G662" s="24">
        <v>15000</v>
      </c>
      <c r="H662" s="24">
        <v>10000</v>
      </c>
      <c r="I662" s="24">
        <v>10000</v>
      </c>
      <c r="J662" s="24">
        <v>10000</v>
      </c>
    </row>
    <row r="663" spans="2:10" ht="51.75" customHeight="1" x14ac:dyDescent="0.25">
      <c r="B663" s="363" t="s">
        <v>445</v>
      </c>
      <c r="C663" s="364"/>
      <c r="D663" s="364"/>
      <c r="E663" s="365"/>
      <c r="F663" s="23">
        <v>0</v>
      </c>
      <c r="G663" s="23">
        <v>0</v>
      </c>
      <c r="H663" s="23">
        <v>5000</v>
      </c>
      <c r="I663" s="23">
        <v>5000</v>
      </c>
      <c r="J663" s="23">
        <v>0</v>
      </c>
    </row>
    <row r="664" spans="2:10" ht="51.75" customHeight="1" x14ac:dyDescent="0.25">
      <c r="B664" s="357" t="s">
        <v>217</v>
      </c>
      <c r="C664" s="358"/>
      <c r="D664" s="358"/>
      <c r="E664" s="359"/>
      <c r="F664" s="17">
        <v>0</v>
      </c>
      <c r="G664" s="17">
        <v>0</v>
      </c>
      <c r="H664" s="17">
        <v>5000</v>
      </c>
      <c r="I664" s="17">
        <v>5000</v>
      </c>
      <c r="J664" s="17">
        <v>0</v>
      </c>
    </row>
    <row r="665" spans="2:10" ht="51.75" customHeight="1" x14ac:dyDescent="0.25">
      <c r="B665" s="354" t="s">
        <v>95</v>
      </c>
      <c r="C665" s="355"/>
      <c r="D665" s="355"/>
      <c r="E665" s="356"/>
      <c r="F665" s="18">
        <v>0</v>
      </c>
      <c r="G665" s="18">
        <v>0</v>
      </c>
      <c r="H665" s="18">
        <v>5000</v>
      </c>
      <c r="I665" s="18">
        <v>5000</v>
      </c>
      <c r="J665" s="18">
        <v>0</v>
      </c>
    </row>
    <row r="666" spans="2:10" ht="51.75" customHeight="1" x14ac:dyDescent="0.25">
      <c r="B666" s="354" t="s">
        <v>388</v>
      </c>
      <c r="C666" s="355"/>
      <c r="D666" s="355"/>
      <c r="E666" s="356"/>
      <c r="F666" s="18">
        <v>0</v>
      </c>
      <c r="G666" s="18">
        <v>0</v>
      </c>
      <c r="H666" s="18">
        <v>5000</v>
      </c>
      <c r="I666" s="18">
        <v>5000</v>
      </c>
      <c r="J666" s="18">
        <v>0</v>
      </c>
    </row>
    <row r="667" spans="2:10" ht="51.75" customHeight="1" x14ac:dyDescent="0.25">
      <c r="B667" s="345" t="s">
        <v>80</v>
      </c>
      <c r="C667" s="346"/>
      <c r="D667" s="346"/>
      <c r="E667" s="347"/>
      <c r="F667" s="19">
        <v>0</v>
      </c>
      <c r="G667" s="19">
        <v>0</v>
      </c>
      <c r="H667" s="19">
        <v>5000</v>
      </c>
      <c r="I667" s="19">
        <v>5000</v>
      </c>
      <c r="J667" s="19">
        <v>0</v>
      </c>
    </row>
    <row r="668" spans="2:10" ht="51.75" customHeight="1" x14ac:dyDescent="0.25">
      <c r="B668" s="348" t="s">
        <v>73</v>
      </c>
      <c r="C668" s="349"/>
      <c r="D668" s="349"/>
      <c r="E668" s="350"/>
      <c r="F668" s="19">
        <v>0</v>
      </c>
      <c r="G668" s="19">
        <v>0</v>
      </c>
      <c r="H668" s="19">
        <v>5000</v>
      </c>
      <c r="I668" s="19">
        <v>5000</v>
      </c>
      <c r="J668" s="19">
        <v>0</v>
      </c>
    </row>
    <row r="669" spans="2:10" ht="51.75" customHeight="1" x14ac:dyDescent="0.25">
      <c r="B669" s="342" t="s">
        <v>218</v>
      </c>
      <c r="C669" s="343"/>
      <c r="D669" s="343"/>
      <c r="E669" s="344"/>
      <c r="F669" s="24">
        <v>0</v>
      </c>
      <c r="G669" s="24">
        <v>0</v>
      </c>
      <c r="H669" s="24">
        <v>5000</v>
      </c>
      <c r="I669" s="24">
        <v>5000</v>
      </c>
      <c r="J669" s="24">
        <v>0</v>
      </c>
    </row>
    <row r="670" spans="2:10" ht="51.75" customHeight="1" x14ac:dyDescent="0.25">
      <c r="B670" s="351" t="s">
        <v>446</v>
      </c>
      <c r="C670" s="352"/>
      <c r="D670" s="352"/>
      <c r="E670" s="353"/>
      <c r="F670" s="16">
        <v>4325.9799999999996</v>
      </c>
      <c r="G670" s="16">
        <v>5000</v>
      </c>
      <c r="H670" s="16">
        <v>4500</v>
      </c>
      <c r="I670" s="16">
        <f>I671</f>
        <v>8000</v>
      </c>
      <c r="J670" s="16">
        <f>J671</f>
        <v>10000</v>
      </c>
    </row>
    <row r="671" spans="2:10" ht="51.75" customHeight="1" x14ac:dyDescent="0.25">
      <c r="B671" s="357" t="s">
        <v>203</v>
      </c>
      <c r="C671" s="358"/>
      <c r="D671" s="358"/>
      <c r="E671" s="359"/>
      <c r="F671" s="17">
        <v>4325.9799999999996</v>
      </c>
      <c r="G671" s="17">
        <v>5000</v>
      </c>
      <c r="H671" s="17">
        <v>4500</v>
      </c>
      <c r="I671" s="17">
        <f>I678</f>
        <v>8000</v>
      </c>
      <c r="J671" s="17">
        <f>J678</f>
        <v>10000</v>
      </c>
    </row>
    <row r="672" spans="2:10" ht="51.75" customHeight="1" x14ac:dyDescent="0.25">
      <c r="B672" s="354" t="s">
        <v>95</v>
      </c>
      <c r="C672" s="355"/>
      <c r="D672" s="355"/>
      <c r="E672" s="356"/>
      <c r="F672" s="18">
        <v>0</v>
      </c>
      <c r="G672" s="18">
        <v>4000</v>
      </c>
      <c r="H672" s="18">
        <v>0</v>
      </c>
      <c r="I672" s="18">
        <v>0</v>
      </c>
      <c r="J672" s="18">
        <v>0</v>
      </c>
    </row>
    <row r="673" spans="2:10" ht="51.75" customHeight="1" x14ac:dyDescent="0.25">
      <c r="B673" s="354" t="s">
        <v>388</v>
      </c>
      <c r="C673" s="355"/>
      <c r="D673" s="355"/>
      <c r="E673" s="356"/>
      <c r="F673" s="18">
        <v>0</v>
      </c>
      <c r="G673" s="18">
        <v>4000</v>
      </c>
      <c r="H673" s="18">
        <v>0</v>
      </c>
      <c r="I673" s="18">
        <v>0</v>
      </c>
      <c r="J673" s="18">
        <v>0</v>
      </c>
    </row>
    <row r="674" spans="2:10" ht="51.75" customHeight="1" x14ac:dyDescent="0.25">
      <c r="B674" s="345" t="s">
        <v>82</v>
      </c>
      <c r="C674" s="346"/>
      <c r="D674" s="346"/>
      <c r="E674" s="347"/>
      <c r="F674" s="19">
        <v>0</v>
      </c>
      <c r="G674" s="19">
        <v>4000</v>
      </c>
      <c r="H674" s="19">
        <v>0</v>
      </c>
      <c r="I674" s="19">
        <v>0</v>
      </c>
      <c r="J674" s="19">
        <v>0</v>
      </c>
    </row>
    <row r="675" spans="2:10" ht="51.75" customHeight="1" x14ac:dyDescent="0.25">
      <c r="B675" s="348" t="s">
        <v>65</v>
      </c>
      <c r="C675" s="349"/>
      <c r="D675" s="349"/>
      <c r="E675" s="350"/>
      <c r="F675" s="19">
        <v>0</v>
      </c>
      <c r="G675" s="19">
        <v>4000</v>
      </c>
      <c r="H675" s="19">
        <v>0</v>
      </c>
      <c r="I675" s="19">
        <v>0</v>
      </c>
      <c r="J675" s="19">
        <v>0</v>
      </c>
    </row>
    <row r="676" spans="2:10" ht="51.75" customHeight="1" x14ac:dyDescent="0.25">
      <c r="B676" s="360" t="s">
        <v>189</v>
      </c>
      <c r="C676" s="361"/>
      <c r="D676" s="361"/>
      <c r="E676" s="362"/>
      <c r="F676" s="24">
        <v>0</v>
      </c>
      <c r="G676" s="24">
        <v>1500</v>
      </c>
      <c r="H676" s="24">
        <v>0</v>
      </c>
      <c r="I676" s="24">
        <v>0</v>
      </c>
      <c r="J676" s="24">
        <v>0</v>
      </c>
    </row>
    <row r="677" spans="2:10" ht="51.75" customHeight="1" x14ac:dyDescent="0.25">
      <c r="B677" s="360" t="s">
        <v>190</v>
      </c>
      <c r="C677" s="361"/>
      <c r="D677" s="361"/>
      <c r="E677" s="362"/>
      <c r="F677" s="24">
        <v>0</v>
      </c>
      <c r="G677" s="24">
        <v>2500</v>
      </c>
      <c r="H677" s="24">
        <v>0</v>
      </c>
      <c r="I677" s="24">
        <v>0</v>
      </c>
      <c r="J677" s="24">
        <v>0</v>
      </c>
    </row>
    <row r="678" spans="2:10" ht="51.75" customHeight="1" x14ac:dyDescent="0.25">
      <c r="B678" s="354" t="s">
        <v>100</v>
      </c>
      <c r="C678" s="355"/>
      <c r="D678" s="355"/>
      <c r="E678" s="356"/>
      <c r="F678" s="18">
        <v>4325.9799999999996</v>
      </c>
      <c r="G678" s="18">
        <v>1000</v>
      </c>
      <c r="H678" s="18">
        <v>4500</v>
      </c>
      <c r="I678" s="18">
        <v>8000</v>
      </c>
      <c r="J678" s="18">
        <v>10000</v>
      </c>
    </row>
    <row r="679" spans="2:10" ht="51.75" customHeight="1" x14ac:dyDescent="0.25">
      <c r="B679" s="354" t="s">
        <v>400</v>
      </c>
      <c r="C679" s="355"/>
      <c r="D679" s="355"/>
      <c r="E679" s="356"/>
      <c r="F679" s="18">
        <v>4325.9799999999996</v>
      </c>
      <c r="G679" s="18">
        <v>1000</v>
      </c>
      <c r="H679" s="18">
        <v>4500</v>
      </c>
      <c r="I679" s="18">
        <v>8000</v>
      </c>
      <c r="J679" s="18">
        <v>10000</v>
      </c>
    </row>
    <row r="680" spans="2:10" ht="51.75" customHeight="1" x14ac:dyDescent="0.25">
      <c r="B680" s="345" t="s">
        <v>82</v>
      </c>
      <c r="C680" s="346"/>
      <c r="D680" s="346"/>
      <c r="E680" s="347"/>
      <c r="F680" s="19">
        <v>4325.9799999999996</v>
      </c>
      <c r="G680" s="19">
        <v>1000</v>
      </c>
      <c r="H680" s="19">
        <v>4500</v>
      </c>
      <c r="I680" s="19">
        <v>8000</v>
      </c>
      <c r="J680" s="19">
        <v>10000</v>
      </c>
    </row>
    <row r="681" spans="2:10" ht="51.75" customHeight="1" x14ac:dyDescent="0.25">
      <c r="B681" s="348" t="s">
        <v>65</v>
      </c>
      <c r="C681" s="349"/>
      <c r="D681" s="349"/>
      <c r="E681" s="350"/>
      <c r="F681" s="19">
        <v>4325.9799999999996</v>
      </c>
      <c r="G681" s="19">
        <v>1000</v>
      </c>
      <c r="H681" s="19">
        <v>4500</v>
      </c>
      <c r="I681" s="19">
        <v>8000</v>
      </c>
      <c r="J681" s="19">
        <v>10000</v>
      </c>
    </row>
    <row r="682" spans="2:10" ht="51.75" customHeight="1" x14ac:dyDescent="0.25">
      <c r="B682" s="360" t="s">
        <v>189</v>
      </c>
      <c r="C682" s="361"/>
      <c r="D682" s="361"/>
      <c r="E682" s="362"/>
      <c r="F682" s="24">
        <v>753.41</v>
      </c>
      <c r="G682" s="24">
        <v>500</v>
      </c>
      <c r="H682" s="24">
        <v>2250</v>
      </c>
      <c r="I682" s="24">
        <v>8000</v>
      </c>
      <c r="J682" s="24">
        <v>10000</v>
      </c>
    </row>
    <row r="683" spans="2:10" ht="51.75" customHeight="1" x14ac:dyDescent="0.25">
      <c r="B683" s="360" t="s">
        <v>190</v>
      </c>
      <c r="C683" s="361"/>
      <c r="D683" s="361"/>
      <c r="E683" s="362"/>
      <c r="F683" s="24">
        <v>3572.57</v>
      </c>
      <c r="G683" s="24">
        <v>500</v>
      </c>
      <c r="H683" s="24">
        <v>2250</v>
      </c>
      <c r="I683" s="24">
        <v>8000</v>
      </c>
      <c r="J683" s="24">
        <v>10000</v>
      </c>
    </row>
    <row r="684" spans="2:10" ht="51.75" customHeight="1" x14ac:dyDescent="0.25">
      <c r="B684" s="351" t="s">
        <v>447</v>
      </c>
      <c r="C684" s="352"/>
      <c r="D684" s="352"/>
      <c r="E684" s="353"/>
      <c r="F684" s="16">
        <v>10754.38</v>
      </c>
      <c r="G684" s="16">
        <v>5500</v>
      </c>
      <c r="H684" s="16">
        <f t="shared" ref="H684:H685" si="9">H685</f>
        <v>8000</v>
      </c>
      <c r="I684" s="16">
        <v>15000</v>
      </c>
      <c r="J684" s="16">
        <v>20000</v>
      </c>
    </row>
    <row r="685" spans="2:10" ht="51.75" customHeight="1" x14ac:dyDescent="0.25">
      <c r="B685" s="357" t="s">
        <v>203</v>
      </c>
      <c r="C685" s="358"/>
      <c r="D685" s="358"/>
      <c r="E685" s="359"/>
      <c r="F685" s="17">
        <v>10754.38</v>
      </c>
      <c r="G685" s="17">
        <v>5500</v>
      </c>
      <c r="H685" s="17">
        <f t="shared" si="9"/>
        <v>8000</v>
      </c>
      <c r="I685" s="17">
        <v>15000</v>
      </c>
      <c r="J685" s="17">
        <v>20000</v>
      </c>
    </row>
    <row r="686" spans="2:10" ht="51.75" customHeight="1" x14ac:dyDescent="0.25">
      <c r="B686" s="354" t="s">
        <v>100</v>
      </c>
      <c r="C686" s="355"/>
      <c r="D686" s="355"/>
      <c r="E686" s="356"/>
      <c r="F686" s="18">
        <v>0</v>
      </c>
      <c r="G686" s="18">
        <v>0</v>
      </c>
      <c r="H686" s="18">
        <v>8000</v>
      </c>
      <c r="I686" s="18">
        <v>15000</v>
      </c>
      <c r="J686" s="18">
        <v>20000</v>
      </c>
    </row>
    <row r="687" spans="2:10" ht="51.75" customHeight="1" x14ac:dyDescent="0.25">
      <c r="B687" s="354" t="s">
        <v>399</v>
      </c>
      <c r="C687" s="355"/>
      <c r="D687" s="355"/>
      <c r="E687" s="356"/>
      <c r="F687" s="18">
        <v>0</v>
      </c>
      <c r="G687" s="18">
        <v>0</v>
      </c>
      <c r="H687" s="18">
        <v>8000</v>
      </c>
      <c r="I687" s="18">
        <v>15000</v>
      </c>
      <c r="J687" s="18">
        <v>20000</v>
      </c>
    </row>
    <row r="688" spans="2:10" ht="51.75" customHeight="1" x14ac:dyDescent="0.25">
      <c r="B688" s="345" t="s">
        <v>82</v>
      </c>
      <c r="C688" s="346"/>
      <c r="D688" s="346"/>
      <c r="E688" s="347"/>
      <c r="F688" s="19">
        <v>0</v>
      </c>
      <c r="G688" s="19">
        <v>0</v>
      </c>
      <c r="H688" s="19">
        <v>8000</v>
      </c>
      <c r="I688" s="19">
        <v>15000</v>
      </c>
      <c r="J688" s="19">
        <v>20000</v>
      </c>
    </row>
    <row r="689" spans="2:10" ht="51.75" customHeight="1" x14ac:dyDescent="0.25">
      <c r="B689" s="348" t="s">
        <v>65</v>
      </c>
      <c r="C689" s="349"/>
      <c r="D689" s="349"/>
      <c r="E689" s="350"/>
      <c r="F689" s="24">
        <v>0</v>
      </c>
      <c r="G689" s="24">
        <v>0</v>
      </c>
      <c r="H689" s="24">
        <v>8000</v>
      </c>
      <c r="I689" s="24">
        <v>15000</v>
      </c>
      <c r="J689" s="24">
        <v>20000</v>
      </c>
    </row>
    <row r="690" spans="2:10" ht="51.75" customHeight="1" x14ac:dyDescent="0.25">
      <c r="B690" s="342" t="s">
        <v>189</v>
      </c>
      <c r="C690" s="343"/>
      <c r="D690" s="343"/>
      <c r="E690" s="344"/>
      <c r="F690" s="24">
        <v>0</v>
      </c>
      <c r="G690" s="24">
        <v>0</v>
      </c>
      <c r="H690" s="24">
        <v>4000</v>
      </c>
      <c r="I690" s="24">
        <v>15000</v>
      </c>
      <c r="J690" s="24">
        <v>20000</v>
      </c>
    </row>
    <row r="691" spans="2:10" ht="51.75" customHeight="1" x14ac:dyDescent="0.25">
      <c r="B691" s="342" t="s">
        <v>190</v>
      </c>
      <c r="C691" s="343"/>
      <c r="D691" s="343"/>
      <c r="E691" s="344"/>
      <c r="F691" s="24">
        <v>0</v>
      </c>
      <c r="G691" s="24">
        <v>0</v>
      </c>
      <c r="H691" s="24">
        <v>4000</v>
      </c>
      <c r="I691" s="24">
        <v>15000</v>
      </c>
      <c r="J691" s="24">
        <v>20000</v>
      </c>
    </row>
    <row r="692" spans="2:10" ht="51.75" customHeight="1" x14ac:dyDescent="0.25">
      <c r="B692" s="363" t="s">
        <v>448</v>
      </c>
      <c r="C692" s="364"/>
      <c r="D692" s="364"/>
      <c r="E692" s="365"/>
      <c r="F692" s="23">
        <v>0</v>
      </c>
      <c r="G692" s="23">
        <v>0</v>
      </c>
      <c r="H692" s="23">
        <v>2000</v>
      </c>
      <c r="I692" s="23">
        <v>0</v>
      </c>
      <c r="J692" s="23">
        <v>0</v>
      </c>
    </row>
    <row r="693" spans="2:10" ht="51.75" customHeight="1" x14ac:dyDescent="0.25">
      <c r="B693" s="357" t="s">
        <v>217</v>
      </c>
      <c r="C693" s="358"/>
      <c r="D693" s="358"/>
      <c r="E693" s="359"/>
      <c r="F693" s="17">
        <v>0</v>
      </c>
      <c r="G693" s="17">
        <v>0</v>
      </c>
      <c r="H693" s="17">
        <v>2000</v>
      </c>
      <c r="I693" s="17">
        <v>0</v>
      </c>
      <c r="J693" s="17">
        <v>0</v>
      </c>
    </row>
    <row r="694" spans="2:10" ht="51.75" customHeight="1" x14ac:dyDescent="0.25">
      <c r="B694" s="354" t="s">
        <v>95</v>
      </c>
      <c r="C694" s="355"/>
      <c r="D694" s="355"/>
      <c r="E694" s="356"/>
      <c r="F694" s="18">
        <v>0</v>
      </c>
      <c r="G694" s="18">
        <v>0</v>
      </c>
      <c r="H694" s="18">
        <v>2000</v>
      </c>
      <c r="I694" s="18">
        <v>0</v>
      </c>
      <c r="J694" s="18">
        <v>0</v>
      </c>
    </row>
    <row r="695" spans="2:10" ht="51.75" customHeight="1" x14ac:dyDescent="0.25">
      <c r="B695" s="354" t="s">
        <v>388</v>
      </c>
      <c r="C695" s="355"/>
      <c r="D695" s="355"/>
      <c r="E695" s="356"/>
      <c r="F695" s="18">
        <v>0</v>
      </c>
      <c r="G695" s="18">
        <v>0</v>
      </c>
      <c r="H695" s="18">
        <v>2000</v>
      </c>
      <c r="I695" s="18">
        <v>0</v>
      </c>
      <c r="J695" s="18">
        <v>0</v>
      </c>
    </row>
    <row r="696" spans="2:10" ht="51.75" customHeight="1" x14ac:dyDescent="0.25">
      <c r="B696" s="345" t="s">
        <v>80</v>
      </c>
      <c r="C696" s="346"/>
      <c r="D696" s="346"/>
      <c r="E696" s="347"/>
      <c r="F696" s="19">
        <v>0</v>
      </c>
      <c r="G696" s="19">
        <v>0</v>
      </c>
      <c r="H696" s="19">
        <v>2000</v>
      </c>
      <c r="I696" s="19">
        <v>0</v>
      </c>
      <c r="J696" s="19">
        <v>0</v>
      </c>
    </row>
    <row r="697" spans="2:10" ht="51.75" customHeight="1" x14ac:dyDescent="0.25">
      <c r="B697" s="348" t="s">
        <v>73</v>
      </c>
      <c r="C697" s="349"/>
      <c r="D697" s="349"/>
      <c r="E697" s="350"/>
      <c r="F697" s="19">
        <v>0</v>
      </c>
      <c r="G697" s="19">
        <v>0</v>
      </c>
      <c r="H697" s="19">
        <v>2000</v>
      </c>
      <c r="I697" s="19">
        <v>0</v>
      </c>
      <c r="J697" s="19">
        <v>0</v>
      </c>
    </row>
    <row r="698" spans="2:10" ht="51.75" customHeight="1" x14ac:dyDescent="0.25">
      <c r="B698" s="342" t="s">
        <v>218</v>
      </c>
      <c r="C698" s="343"/>
      <c r="D698" s="343"/>
      <c r="E698" s="344"/>
      <c r="F698" s="24">
        <v>0</v>
      </c>
      <c r="G698" s="24">
        <v>0</v>
      </c>
      <c r="H698" s="24">
        <v>2000</v>
      </c>
      <c r="I698" s="24">
        <v>0</v>
      </c>
      <c r="J698" s="24">
        <v>0</v>
      </c>
    </row>
    <row r="699" spans="2:10" ht="51.75" customHeight="1" x14ac:dyDescent="0.25">
      <c r="B699" s="351" t="s">
        <v>449</v>
      </c>
      <c r="C699" s="352"/>
      <c r="D699" s="352"/>
      <c r="E699" s="353"/>
      <c r="F699" s="16">
        <v>1960</v>
      </c>
      <c r="G699" s="16">
        <v>0</v>
      </c>
      <c r="H699" s="16">
        <v>0</v>
      </c>
      <c r="I699" s="16">
        <v>0</v>
      </c>
      <c r="J699" s="16">
        <v>0</v>
      </c>
    </row>
    <row r="700" spans="2:10" ht="51.75" customHeight="1" x14ac:dyDescent="0.25">
      <c r="B700" s="357" t="s">
        <v>203</v>
      </c>
      <c r="C700" s="358"/>
      <c r="D700" s="358"/>
      <c r="E700" s="359"/>
      <c r="F700" s="17">
        <v>1960</v>
      </c>
      <c r="G700" s="17">
        <v>0</v>
      </c>
      <c r="H700" s="17">
        <v>0</v>
      </c>
      <c r="I700" s="17">
        <v>0</v>
      </c>
      <c r="J700" s="17">
        <v>0</v>
      </c>
    </row>
    <row r="701" spans="2:10" ht="51.75" customHeight="1" x14ac:dyDescent="0.25">
      <c r="B701" s="354" t="s">
        <v>95</v>
      </c>
      <c r="C701" s="355"/>
      <c r="D701" s="355"/>
      <c r="E701" s="356"/>
      <c r="F701" s="18">
        <v>1960</v>
      </c>
      <c r="G701" s="18">
        <v>0</v>
      </c>
      <c r="H701" s="18">
        <v>0</v>
      </c>
      <c r="I701" s="18">
        <v>0</v>
      </c>
      <c r="J701" s="18">
        <v>0</v>
      </c>
    </row>
    <row r="702" spans="2:10" ht="51.75" customHeight="1" x14ac:dyDescent="0.25">
      <c r="B702" s="345" t="s">
        <v>82</v>
      </c>
      <c r="C702" s="346"/>
      <c r="D702" s="346"/>
      <c r="E702" s="347"/>
      <c r="F702" s="19">
        <v>0</v>
      </c>
      <c r="G702" s="19">
        <v>0</v>
      </c>
      <c r="H702" s="19">
        <v>0</v>
      </c>
      <c r="I702" s="19">
        <v>0</v>
      </c>
      <c r="J702" s="19">
        <v>0</v>
      </c>
    </row>
    <row r="703" spans="2:10" ht="51.75" customHeight="1" x14ac:dyDescent="0.25">
      <c r="B703" s="345" t="s">
        <v>289</v>
      </c>
      <c r="C703" s="346"/>
      <c r="D703" s="346"/>
      <c r="E703" s="347"/>
      <c r="F703" s="19">
        <v>0</v>
      </c>
      <c r="G703" s="19">
        <v>0</v>
      </c>
      <c r="H703" s="19">
        <v>0</v>
      </c>
      <c r="I703" s="19">
        <v>0</v>
      </c>
      <c r="J703" s="19">
        <v>0</v>
      </c>
    </row>
    <row r="704" spans="2:10" ht="51.75" customHeight="1" x14ac:dyDescent="0.25">
      <c r="B704" s="360" t="s">
        <v>189</v>
      </c>
      <c r="C704" s="361"/>
      <c r="D704" s="361"/>
      <c r="E704" s="362"/>
      <c r="F704" s="24">
        <v>0</v>
      </c>
      <c r="G704" s="24">
        <v>0</v>
      </c>
      <c r="H704" s="24">
        <v>0</v>
      </c>
      <c r="I704" s="24">
        <v>0</v>
      </c>
      <c r="J704" s="24">
        <v>0</v>
      </c>
    </row>
    <row r="705" spans="2:10" ht="51.75" customHeight="1" x14ac:dyDescent="0.25">
      <c r="B705" s="360" t="s">
        <v>190</v>
      </c>
      <c r="C705" s="361"/>
      <c r="D705" s="361"/>
      <c r="E705" s="362"/>
      <c r="F705" s="24">
        <v>0</v>
      </c>
      <c r="G705" s="24">
        <v>0</v>
      </c>
      <c r="H705" s="24">
        <v>0</v>
      </c>
      <c r="I705" s="24">
        <v>0</v>
      </c>
      <c r="J705" s="24">
        <v>0</v>
      </c>
    </row>
    <row r="706" spans="2:10" ht="51.75" customHeight="1" x14ac:dyDescent="0.25">
      <c r="B706" s="345" t="s">
        <v>80</v>
      </c>
      <c r="C706" s="346"/>
      <c r="D706" s="346"/>
      <c r="E706" s="347"/>
      <c r="F706" s="24">
        <v>1960</v>
      </c>
      <c r="G706" s="19">
        <v>0</v>
      </c>
      <c r="H706" s="19">
        <v>0</v>
      </c>
      <c r="I706" s="19">
        <v>0</v>
      </c>
      <c r="J706" s="19">
        <v>0</v>
      </c>
    </row>
    <row r="707" spans="2:10" ht="51.75" customHeight="1" x14ac:dyDescent="0.25">
      <c r="B707" s="345" t="s">
        <v>73</v>
      </c>
      <c r="C707" s="346"/>
      <c r="D707" s="346"/>
      <c r="E707" s="347"/>
      <c r="F707" s="24">
        <v>1960</v>
      </c>
      <c r="G707" s="19">
        <v>0</v>
      </c>
      <c r="H707" s="19">
        <v>0</v>
      </c>
      <c r="I707" s="19">
        <v>0</v>
      </c>
      <c r="J707" s="19">
        <v>0</v>
      </c>
    </row>
    <row r="708" spans="2:10" ht="51.75" customHeight="1" x14ac:dyDescent="0.25">
      <c r="B708" s="360" t="s">
        <v>236</v>
      </c>
      <c r="C708" s="361"/>
      <c r="D708" s="361"/>
      <c r="E708" s="362"/>
      <c r="F708" s="24">
        <v>1960</v>
      </c>
      <c r="G708" s="24">
        <v>0</v>
      </c>
      <c r="H708" s="24">
        <v>0</v>
      </c>
      <c r="I708" s="24">
        <v>0</v>
      </c>
      <c r="J708" s="24">
        <v>0</v>
      </c>
    </row>
    <row r="709" spans="2:10" ht="51.75" customHeight="1" x14ac:dyDescent="0.25">
      <c r="B709" s="351" t="s">
        <v>450</v>
      </c>
      <c r="C709" s="352"/>
      <c r="D709" s="352"/>
      <c r="E709" s="353"/>
      <c r="F709" s="16">
        <v>2812.5</v>
      </c>
      <c r="G709" s="16">
        <v>1000</v>
      </c>
      <c r="H709" s="16">
        <v>0</v>
      </c>
      <c r="I709" s="16">
        <v>0</v>
      </c>
      <c r="J709" s="16">
        <v>0</v>
      </c>
    </row>
    <row r="710" spans="2:10" ht="51.75" customHeight="1" x14ac:dyDescent="0.25">
      <c r="B710" s="357" t="s">
        <v>203</v>
      </c>
      <c r="C710" s="358"/>
      <c r="D710" s="358"/>
      <c r="E710" s="359"/>
      <c r="F710" s="17">
        <v>2812.5</v>
      </c>
      <c r="G710" s="17">
        <v>1000</v>
      </c>
      <c r="H710" s="17">
        <v>0</v>
      </c>
      <c r="I710" s="17">
        <v>0</v>
      </c>
      <c r="J710" s="17">
        <v>0</v>
      </c>
    </row>
    <row r="711" spans="2:10" ht="51.75" customHeight="1" x14ac:dyDescent="0.25">
      <c r="B711" s="354" t="s">
        <v>95</v>
      </c>
      <c r="C711" s="355"/>
      <c r="D711" s="355"/>
      <c r="E711" s="356"/>
      <c r="F711" s="18">
        <v>2812.5</v>
      </c>
      <c r="G711" s="18">
        <v>1000</v>
      </c>
      <c r="H711" s="18">
        <v>0</v>
      </c>
      <c r="I711" s="18">
        <v>0</v>
      </c>
      <c r="J711" s="18">
        <v>0</v>
      </c>
    </row>
    <row r="712" spans="2:10" ht="51.75" customHeight="1" x14ac:dyDescent="0.25">
      <c r="B712" s="345" t="s">
        <v>82</v>
      </c>
      <c r="C712" s="346"/>
      <c r="D712" s="346"/>
      <c r="E712" s="347"/>
      <c r="F712" s="19">
        <v>2812.5</v>
      </c>
      <c r="G712" s="19">
        <v>1000</v>
      </c>
      <c r="H712" s="19">
        <v>0</v>
      </c>
      <c r="I712" s="19">
        <v>0</v>
      </c>
      <c r="J712" s="19">
        <v>0</v>
      </c>
    </row>
    <row r="713" spans="2:10" ht="51.75" customHeight="1" x14ac:dyDescent="0.25">
      <c r="B713" s="345" t="s">
        <v>289</v>
      </c>
      <c r="C713" s="346"/>
      <c r="D713" s="346"/>
      <c r="E713" s="347"/>
      <c r="F713" s="19">
        <v>2812.5</v>
      </c>
      <c r="G713" s="19">
        <v>1000</v>
      </c>
      <c r="H713" s="19">
        <v>0</v>
      </c>
      <c r="I713" s="19">
        <v>0</v>
      </c>
      <c r="J713" s="19">
        <v>0</v>
      </c>
    </row>
    <row r="714" spans="2:10" ht="51.75" customHeight="1" x14ac:dyDescent="0.25">
      <c r="B714" s="360" t="s">
        <v>189</v>
      </c>
      <c r="C714" s="361"/>
      <c r="D714" s="361"/>
      <c r="E714" s="362"/>
      <c r="F714" s="24">
        <v>2812.5</v>
      </c>
      <c r="G714" s="24">
        <v>500</v>
      </c>
      <c r="H714" s="24">
        <v>0</v>
      </c>
      <c r="I714" s="24">
        <v>0</v>
      </c>
      <c r="J714" s="24">
        <v>0</v>
      </c>
    </row>
    <row r="715" spans="2:10" ht="51.75" customHeight="1" x14ac:dyDescent="0.25">
      <c r="B715" s="360" t="s">
        <v>190</v>
      </c>
      <c r="C715" s="361"/>
      <c r="D715" s="361"/>
      <c r="E715" s="362"/>
      <c r="F715" s="24">
        <v>2812.5</v>
      </c>
      <c r="G715" s="24">
        <v>500</v>
      </c>
      <c r="H715" s="24">
        <v>0</v>
      </c>
      <c r="I715" s="24">
        <v>0</v>
      </c>
      <c r="J715" s="24">
        <v>0</v>
      </c>
    </row>
    <row r="716" spans="2:10" ht="51.75" customHeight="1" x14ac:dyDescent="0.25">
      <c r="B716" s="387" t="s">
        <v>451</v>
      </c>
      <c r="C716" s="388"/>
      <c r="D716" s="388"/>
      <c r="E716" s="389"/>
      <c r="F716" s="16">
        <v>8278.34</v>
      </c>
      <c r="G716" s="16">
        <v>8000</v>
      </c>
      <c r="H716" s="16">
        <v>9500</v>
      </c>
      <c r="I716" s="16">
        <v>10000</v>
      </c>
      <c r="J716" s="16">
        <v>10000</v>
      </c>
    </row>
    <row r="717" spans="2:10" ht="51.75" customHeight="1" x14ac:dyDescent="0.25">
      <c r="B717" s="357" t="s">
        <v>277</v>
      </c>
      <c r="C717" s="358"/>
      <c r="D717" s="358"/>
      <c r="E717" s="359"/>
      <c r="F717" s="17">
        <v>8278.34</v>
      </c>
      <c r="G717" s="17">
        <v>8000</v>
      </c>
      <c r="H717" s="17">
        <v>9500</v>
      </c>
      <c r="I717" s="17">
        <v>10000</v>
      </c>
      <c r="J717" s="17">
        <v>10000</v>
      </c>
    </row>
    <row r="718" spans="2:10" ht="51.75" customHeight="1" x14ac:dyDescent="0.25">
      <c r="B718" s="354" t="s">
        <v>100</v>
      </c>
      <c r="C718" s="355"/>
      <c r="D718" s="355"/>
      <c r="E718" s="356"/>
      <c r="F718" s="18">
        <v>8278.34</v>
      </c>
      <c r="G718" s="18">
        <v>8000</v>
      </c>
      <c r="H718" s="18">
        <v>9500</v>
      </c>
      <c r="I718" s="18">
        <v>10000</v>
      </c>
      <c r="J718" s="18">
        <v>10000</v>
      </c>
    </row>
    <row r="719" spans="2:10" ht="51.75" customHeight="1" x14ac:dyDescent="0.25">
      <c r="B719" s="354" t="s">
        <v>399</v>
      </c>
      <c r="C719" s="355"/>
      <c r="D719" s="355"/>
      <c r="E719" s="356"/>
      <c r="F719" s="18">
        <v>8278.34</v>
      </c>
      <c r="G719" s="18">
        <v>8000</v>
      </c>
      <c r="H719" s="18">
        <v>9500</v>
      </c>
      <c r="I719" s="18">
        <v>10000</v>
      </c>
      <c r="J719" s="18">
        <v>10000</v>
      </c>
    </row>
    <row r="720" spans="2:10" ht="51.75" customHeight="1" x14ac:dyDescent="0.25">
      <c r="B720" s="345" t="s">
        <v>82</v>
      </c>
      <c r="C720" s="346"/>
      <c r="D720" s="346"/>
      <c r="E720" s="347"/>
      <c r="F720" s="19">
        <v>8278.34</v>
      </c>
      <c r="G720" s="19">
        <v>8000</v>
      </c>
      <c r="H720" s="19">
        <v>9500</v>
      </c>
      <c r="I720" s="19">
        <v>10000</v>
      </c>
      <c r="J720" s="19">
        <v>10000</v>
      </c>
    </row>
    <row r="721" spans="2:10" ht="51.75" customHeight="1" x14ac:dyDescent="0.25">
      <c r="B721" s="348" t="s">
        <v>65</v>
      </c>
      <c r="C721" s="349"/>
      <c r="D721" s="349"/>
      <c r="E721" s="350"/>
      <c r="F721" s="19">
        <v>8278.34</v>
      </c>
      <c r="G721" s="19">
        <v>8000</v>
      </c>
      <c r="H721" s="19">
        <v>9500</v>
      </c>
      <c r="I721" s="19">
        <v>10000</v>
      </c>
      <c r="J721" s="19">
        <v>10000</v>
      </c>
    </row>
    <row r="722" spans="2:10" ht="51.75" customHeight="1" x14ac:dyDescent="0.25">
      <c r="B722" s="360" t="s">
        <v>189</v>
      </c>
      <c r="C722" s="361"/>
      <c r="D722" s="361"/>
      <c r="E722" s="362"/>
      <c r="F722" s="24">
        <v>7878.34</v>
      </c>
      <c r="G722" s="24">
        <v>8000</v>
      </c>
      <c r="H722" s="24">
        <v>8000</v>
      </c>
      <c r="I722" s="24">
        <v>8500</v>
      </c>
      <c r="J722" s="24">
        <v>8500</v>
      </c>
    </row>
    <row r="723" spans="2:10" ht="51.75" customHeight="1" x14ac:dyDescent="0.25">
      <c r="B723" s="360" t="s">
        <v>190</v>
      </c>
      <c r="C723" s="361"/>
      <c r="D723" s="361"/>
      <c r="E723" s="362"/>
      <c r="F723" s="24">
        <v>400</v>
      </c>
      <c r="G723" s="20">
        <v>0</v>
      </c>
      <c r="H723" s="20">
        <v>1500</v>
      </c>
      <c r="I723" s="20">
        <v>1500</v>
      </c>
      <c r="J723" s="20">
        <v>1500</v>
      </c>
    </row>
    <row r="724" spans="2:10" ht="51.75" customHeight="1" x14ac:dyDescent="0.25">
      <c r="B724" s="387" t="s">
        <v>452</v>
      </c>
      <c r="C724" s="388"/>
      <c r="D724" s="388"/>
      <c r="E724" s="389"/>
      <c r="F724" s="16">
        <v>9697.4</v>
      </c>
      <c r="G724" s="16">
        <v>5000</v>
      </c>
      <c r="H724" s="16">
        <v>5000</v>
      </c>
      <c r="I724" s="16">
        <v>2000</v>
      </c>
      <c r="J724" s="16">
        <v>0</v>
      </c>
    </row>
    <row r="725" spans="2:10" ht="51.75" customHeight="1" x14ac:dyDescent="0.25">
      <c r="B725" s="375" t="s">
        <v>277</v>
      </c>
      <c r="C725" s="376"/>
      <c r="D725" s="376"/>
      <c r="E725" s="377"/>
      <c r="F725" s="18">
        <v>9697.4</v>
      </c>
      <c r="G725" s="18">
        <v>5000</v>
      </c>
      <c r="H725" s="18">
        <v>5000</v>
      </c>
      <c r="I725" s="18">
        <v>2000</v>
      </c>
      <c r="J725" s="18">
        <v>0</v>
      </c>
    </row>
    <row r="726" spans="2:10" ht="51.75" customHeight="1" x14ac:dyDescent="0.25">
      <c r="B726" s="354" t="s">
        <v>95</v>
      </c>
      <c r="C726" s="355"/>
      <c r="D726" s="355"/>
      <c r="E726" s="356"/>
      <c r="F726" s="18">
        <v>9697.4</v>
      </c>
      <c r="G726" s="18">
        <v>3500</v>
      </c>
      <c r="H726" s="18">
        <v>5000</v>
      </c>
      <c r="I726" s="18">
        <v>2000</v>
      </c>
      <c r="J726" s="18">
        <v>0</v>
      </c>
    </row>
    <row r="727" spans="2:10" ht="51.75" customHeight="1" x14ac:dyDescent="0.25">
      <c r="B727" s="354" t="s">
        <v>388</v>
      </c>
      <c r="C727" s="355"/>
      <c r="D727" s="355"/>
      <c r="E727" s="356"/>
      <c r="F727" s="18">
        <v>9697.4</v>
      </c>
      <c r="G727" s="18">
        <v>3500</v>
      </c>
      <c r="H727" s="18">
        <v>5000</v>
      </c>
      <c r="I727" s="18">
        <v>2000</v>
      </c>
      <c r="J727" s="18">
        <v>0</v>
      </c>
    </row>
    <row r="728" spans="2:10" ht="51.75" customHeight="1" x14ac:dyDescent="0.25">
      <c r="B728" s="345" t="s">
        <v>80</v>
      </c>
      <c r="C728" s="346"/>
      <c r="D728" s="346"/>
      <c r="E728" s="347"/>
      <c r="F728" s="19">
        <v>9697.4</v>
      </c>
      <c r="G728" s="19">
        <v>3500</v>
      </c>
      <c r="H728" s="19">
        <v>5000</v>
      </c>
      <c r="I728" s="19">
        <v>2000</v>
      </c>
      <c r="J728" s="19">
        <v>0</v>
      </c>
    </row>
    <row r="729" spans="2:10" ht="51.75" customHeight="1" x14ac:dyDescent="0.25">
      <c r="B729" s="345" t="s">
        <v>73</v>
      </c>
      <c r="C729" s="346"/>
      <c r="D729" s="346"/>
      <c r="E729" s="347"/>
      <c r="F729" s="19">
        <v>9697.4</v>
      </c>
      <c r="G729" s="19">
        <v>3500</v>
      </c>
      <c r="H729" s="19">
        <v>5000</v>
      </c>
      <c r="I729" s="19">
        <v>2000</v>
      </c>
      <c r="J729" s="19">
        <v>0</v>
      </c>
    </row>
    <row r="730" spans="2:10" ht="51.75" customHeight="1" x14ac:dyDescent="0.25">
      <c r="B730" s="360" t="s">
        <v>236</v>
      </c>
      <c r="C730" s="361"/>
      <c r="D730" s="361"/>
      <c r="E730" s="362"/>
      <c r="F730" s="24">
        <v>9697.4</v>
      </c>
      <c r="G730" s="24">
        <v>3500</v>
      </c>
      <c r="H730" s="24">
        <v>5000</v>
      </c>
      <c r="I730" s="24">
        <v>2000</v>
      </c>
      <c r="J730" s="24">
        <v>0</v>
      </c>
    </row>
    <row r="731" spans="2:10" ht="51.75" customHeight="1" x14ac:dyDescent="0.25">
      <c r="B731" s="354" t="s">
        <v>288</v>
      </c>
      <c r="C731" s="355"/>
      <c r="D731" s="355"/>
      <c r="E731" s="356"/>
      <c r="F731" s="18">
        <v>0</v>
      </c>
      <c r="G731" s="18">
        <v>1500</v>
      </c>
      <c r="H731" s="18">
        <v>0</v>
      </c>
      <c r="I731" s="18">
        <v>0</v>
      </c>
      <c r="J731" s="18">
        <v>0</v>
      </c>
    </row>
    <row r="732" spans="2:10" ht="51.75" customHeight="1" x14ac:dyDescent="0.25">
      <c r="B732" s="354" t="s">
        <v>402</v>
      </c>
      <c r="C732" s="355"/>
      <c r="D732" s="355"/>
      <c r="E732" s="356"/>
      <c r="F732" s="18">
        <v>0</v>
      </c>
      <c r="G732" s="18">
        <v>1500</v>
      </c>
      <c r="H732" s="18">
        <v>0</v>
      </c>
      <c r="I732" s="18">
        <v>0</v>
      </c>
      <c r="J732" s="18">
        <v>0</v>
      </c>
    </row>
    <row r="733" spans="2:10" ht="51.75" customHeight="1" x14ac:dyDescent="0.25">
      <c r="B733" s="345" t="s">
        <v>80</v>
      </c>
      <c r="C733" s="346"/>
      <c r="D733" s="346"/>
      <c r="E733" s="347"/>
      <c r="F733" s="19">
        <v>0</v>
      </c>
      <c r="G733" s="19">
        <v>1500</v>
      </c>
      <c r="H733" s="19">
        <v>0</v>
      </c>
      <c r="I733" s="19">
        <v>0</v>
      </c>
      <c r="J733" s="19">
        <v>0</v>
      </c>
    </row>
    <row r="734" spans="2:10" ht="51.75" customHeight="1" x14ac:dyDescent="0.25">
      <c r="B734" s="345" t="s">
        <v>73</v>
      </c>
      <c r="C734" s="346"/>
      <c r="D734" s="346"/>
      <c r="E734" s="347"/>
      <c r="F734" s="19">
        <v>0</v>
      </c>
      <c r="G734" s="19">
        <v>1500</v>
      </c>
      <c r="H734" s="19">
        <v>0</v>
      </c>
      <c r="I734" s="19">
        <v>0</v>
      </c>
      <c r="J734" s="19">
        <v>0</v>
      </c>
    </row>
    <row r="735" spans="2:10" ht="51.75" customHeight="1" x14ac:dyDescent="0.25">
      <c r="B735" s="342" t="s">
        <v>236</v>
      </c>
      <c r="C735" s="343"/>
      <c r="D735" s="343"/>
      <c r="E735" s="344"/>
      <c r="F735" s="24">
        <v>0</v>
      </c>
      <c r="G735" s="24">
        <v>1500</v>
      </c>
      <c r="H735" s="24">
        <v>0</v>
      </c>
      <c r="I735" s="24">
        <v>0</v>
      </c>
      <c r="J735" s="24">
        <v>0</v>
      </c>
    </row>
    <row r="736" spans="2:10" ht="51.75" customHeight="1" x14ac:dyDescent="0.25">
      <c r="B736" s="351" t="s">
        <v>453</v>
      </c>
      <c r="C736" s="352"/>
      <c r="D736" s="352"/>
      <c r="E736" s="353"/>
      <c r="F736" s="16">
        <v>0</v>
      </c>
      <c r="G736" s="16">
        <v>30000</v>
      </c>
      <c r="H736" s="16">
        <v>0</v>
      </c>
      <c r="I736" s="16">
        <v>0</v>
      </c>
      <c r="J736" s="16">
        <v>0</v>
      </c>
    </row>
    <row r="737" spans="2:10" ht="51.75" customHeight="1" x14ac:dyDescent="0.25">
      <c r="B737" s="375" t="s">
        <v>203</v>
      </c>
      <c r="C737" s="376"/>
      <c r="D737" s="376"/>
      <c r="E737" s="377"/>
      <c r="F737" s="18">
        <v>0</v>
      </c>
      <c r="G737" s="18">
        <v>30000</v>
      </c>
      <c r="H737" s="18">
        <v>0</v>
      </c>
      <c r="I737" s="18">
        <v>0</v>
      </c>
      <c r="J737" s="18">
        <v>0</v>
      </c>
    </row>
    <row r="738" spans="2:10" ht="51.75" customHeight="1" x14ac:dyDescent="0.25">
      <c r="B738" s="354" t="s">
        <v>95</v>
      </c>
      <c r="C738" s="355"/>
      <c r="D738" s="355"/>
      <c r="E738" s="356"/>
      <c r="F738" s="18">
        <v>0</v>
      </c>
      <c r="G738" s="18">
        <v>30000</v>
      </c>
      <c r="H738" s="18">
        <v>0</v>
      </c>
      <c r="I738" s="18">
        <v>0</v>
      </c>
      <c r="J738" s="18">
        <v>0</v>
      </c>
    </row>
    <row r="739" spans="2:10" ht="51.75" customHeight="1" x14ac:dyDescent="0.25">
      <c r="B739" s="354" t="s">
        <v>388</v>
      </c>
      <c r="C739" s="355"/>
      <c r="D739" s="355"/>
      <c r="E739" s="356"/>
      <c r="F739" s="18">
        <v>0</v>
      </c>
      <c r="G739" s="18">
        <v>30000</v>
      </c>
      <c r="H739" s="18">
        <v>0</v>
      </c>
      <c r="I739" s="18">
        <v>0</v>
      </c>
      <c r="J739" s="18">
        <v>0</v>
      </c>
    </row>
    <row r="740" spans="2:10" ht="51.75" customHeight="1" x14ac:dyDescent="0.25">
      <c r="B740" s="345" t="s">
        <v>82</v>
      </c>
      <c r="C740" s="346"/>
      <c r="D740" s="346"/>
      <c r="E740" s="347"/>
      <c r="F740" s="19">
        <v>0</v>
      </c>
      <c r="G740" s="19">
        <v>30000</v>
      </c>
      <c r="H740" s="19">
        <v>0</v>
      </c>
      <c r="I740" s="19">
        <v>0</v>
      </c>
      <c r="J740" s="19">
        <v>0</v>
      </c>
    </row>
    <row r="741" spans="2:10" ht="51.75" customHeight="1" x14ac:dyDescent="0.25">
      <c r="B741" s="348" t="s">
        <v>65</v>
      </c>
      <c r="C741" s="349"/>
      <c r="D741" s="349"/>
      <c r="E741" s="350"/>
      <c r="F741" s="19">
        <v>0</v>
      </c>
      <c r="G741" s="19">
        <v>30000</v>
      </c>
      <c r="H741" s="19">
        <v>0</v>
      </c>
      <c r="I741" s="19">
        <v>0</v>
      </c>
      <c r="J741" s="19">
        <v>0</v>
      </c>
    </row>
    <row r="742" spans="2:10" ht="51.75" customHeight="1" x14ac:dyDescent="0.25">
      <c r="B742" s="360" t="s">
        <v>190</v>
      </c>
      <c r="C742" s="361"/>
      <c r="D742" s="361"/>
      <c r="E742" s="362"/>
      <c r="F742" s="24">
        <v>0</v>
      </c>
      <c r="G742" s="24">
        <v>30000</v>
      </c>
      <c r="H742" s="19">
        <v>0</v>
      </c>
      <c r="I742" s="19">
        <v>0</v>
      </c>
      <c r="J742" s="19">
        <v>0</v>
      </c>
    </row>
    <row r="743" spans="2:10" ht="51.75" customHeight="1" x14ac:dyDescent="0.25">
      <c r="B743" s="351" t="s">
        <v>454</v>
      </c>
      <c r="C743" s="352"/>
      <c r="D743" s="352"/>
      <c r="E743" s="353"/>
      <c r="F743" s="16">
        <v>0</v>
      </c>
      <c r="G743" s="16">
        <v>10000</v>
      </c>
      <c r="H743" s="16">
        <v>0</v>
      </c>
      <c r="I743" s="16">
        <v>0</v>
      </c>
      <c r="J743" s="16">
        <v>0</v>
      </c>
    </row>
    <row r="744" spans="2:10" ht="51.75" customHeight="1" x14ac:dyDescent="0.25">
      <c r="B744" s="375" t="s">
        <v>203</v>
      </c>
      <c r="C744" s="376"/>
      <c r="D744" s="376"/>
      <c r="E744" s="377"/>
      <c r="F744" s="18">
        <v>0</v>
      </c>
      <c r="G744" s="18">
        <v>10000</v>
      </c>
      <c r="H744" s="18">
        <v>0</v>
      </c>
      <c r="I744" s="18">
        <v>0</v>
      </c>
      <c r="J744" s="18">
        <v>0</v>
      </c>
    </row>
    <row r="745" spans="2:10" ht="51.75" customHeight="1" x14ac:dyDescent="0.25">
      <c r="B745" s="354" t="s">
        <v>95</v>
      </c>
      <c r="C745" s="355"/>
      <c r="D745" s="355"/>
      <c r="E745" s="356"/>
      <c r="F745" s="18">
        <v>0</v>
      </c>
      <c r="G745" s="18">
        <v>10000</v>
      </c>
      <c r="H745" s="18">
        <v>0</v>
      </c>
      <c r="I745" s="18">
        <v>0</v>
      </c>
      <c r="J745" s="18">
        <v>0</v>
      </c>
    </row>
    <row r="746" spans="2:10" ht="51.75" customHeight="1" x14ac:dyDescent="0.25">
      <c r="B746" s="354" t="s">
        <v>388</v>
      </c>
      <c r="C746" s="355"/>
      <c r="D746" s="355"/>
      <c r="E746" s="356"/>
      <c r="F746" s="18">
        <v>0</v>
      </c>
      <c r="G746" s="18">
        <v>10000</v>
      </c>
      <c r="H746" s="18">
        <v>0</v>
      </c>
      <c r="I746" s="18">
        <v>0</v>
      </c>
      <c r="J746" s="18">
        <v>0</v>
      </c>
    </row>
    <row r="747" spans="2:10" ht="51.75" customHeight="1" x14ac:dyDescent="0.25">
      <c r="B747" s="345" t="s">
        <v>82</v>
      </c>
      <c r="C747" s="346"/>
      <c r="D747" s="346"/>
      <c r="E747" s="347"/>
      <c r="F747" s="19">
        <v>0</v>
      </c>
      <c r="G747" s="19">
        <v>10000</v>
      </c>
      <c r="H747" s="19">
        <v>0</v>
      </c>
      <c r="I747" s="19">
        <v>0</v>
      </c>
      <c r="J747" s="19">
        <v>0</v>
      </c>
    </row>
    <row r="748" spans="2:10" ht="51.75" customHeight="1" x14ac:dyDescent="0.25">
      <c r="B748" s="348" t="s">
        <v>65</v>
      </c>
      <c r="C748" s="349"/>
      <c r="D748" s="349"/>
      <c r="E748" s="350"/>
      <c r="F748" s="19">
        <v>0</v>
      </c>
      <c r="G748" s="19">
        <v>10000</v>
      </c>
      <c r="H748" s="19">
        <v>0</v>
      </c>
      <c r="I748" s="19">
        <v>0</v>
      </c>
      <c r="J748" s="19">
        <v>0</v>
      </c>
    </row>
    <row r="749" spans="2:10" ht="51.75" customHeight="1" x14ac:dyDescent="0.25">
      <c r="B749" s="360" t="s">
        <v>190</v>
      </c>
      <c r="C749" s="361"/>
      <c r="D749" s="361"/>
      <c r="E749" s="362"/>
      <c r="F749" s="24">
        <v>0</v>
      </c>
      <c r="G749" s="24">
        <v>10000</v>
      </c>
      <c r="H749" s="24">
        <v>0</v>
      </c>
      <c r="I749" s="24">
        <v>0</v>
      </c>
      <c r="J749" s="24">
        <v>0</v>
      </c>
    </row>
    <row r="750" spans="2:10" ht="51.75" customHeight="1" x14ac:dyDescent="0.25">
      <c r="B750" s="351" t="s">
        <v>455</v>
      </c>
      <c r="C750" s="352"/>
      <c r="D750" s="352"/>
      <c r="E750" s="353"/>
      <c r="F750" s="16">
        <v>0</v>
      </c>
      <c r="G750" s="16">
        <v>3200</v>
      </c>
      <c r="H750" s="16">
        <v>3200</v>
      </c>
      <c r="I750" s="16">
        <v>3200</v>
      </c>
      <c r="J750" s="16">
        <v>3200</v>
      </c>
    </row>
    <row r="751" spans="2:10" ht="51.75" customHeight="1" x14ac:dyDescent="0.25">
      <c r="B751" s="375" t="s">
        <v>203</v>
      </c>
      <c r="C751" s="376"/>
      <c r="D751" s="376"/>
      <c r="E751" s="377"/>
      <c r="F751" s="18">
        <v>0</v>
      </c>
      <c r="G751" s="18">
        <v>3200</v>
      </c>
      <c r="H751" s="18">
        <v>3200</v>
      </c>
      <c r="I751" s="18">
        <v>3200</v>
      </c>
      <c r="J751" s="18">
        <v>3200</v>
      </c>
    </row>
    <row r="752" spans="2:10" ht="51.75" customHeight="1" x14ac:dyDescent="0.25">
      <c r="B752" s="354" t="s">
        <v>95</v>
      </c>
      <c r="C752" s="355"/>
      <c r="D752" s="355"/>
      <c r="E752" s="356"/>
      <c r="F752" s="18">
        <v>0</v>
      </c>
      <c r="G752" s="18">
        <v>3200</v>
      </c>
      <c r="H752" s="18">
        <v>3200</v>
      </c>
      <c r="I752" s="18">
        <v>3200</v>
      </c>
      <c r="J752" s="18">
        <v>3200</v>
      </c>
    </row>
    <row r="753" spans="2:10" ht="51.75" customHeight="1" x14ac:dyDescent="0.25">
      <c r="B753" s="354" t="s">
        <v>388</v>
      </c>
      <c r="C753" s="355"/>
      <c r="D753" s="355"/>
      <c r="E753" s="356"/>
      <c r="F753" s="18">
        <v>0</v>
      </c>
      <c r="G753" s="18">
        <v>3200</v>
      </c>
      <c r="H753" s="18">
        <v>3200</v>
      </c>
      <c r="I753" s="18">
        <v>3200</v>
      </c>
      <c r="J753" s="18">
        <v>3200</v>
      </c>
    </row>
    <row r="754" spans="2:10" ht="51.75" customHeight="1" x14ac:dyDescent="0.25">
      <c r="B754" s="345" t="s">
        <v>82</v>
      </c>
      <c r="C754" s="346"/>
      <c r="D754" s="346"/>
      <c r="E754" s="347"/>
      <c r="F754" s="19">
        <v>0</v>
      </c>
      <c r="G754" s="19">
        <v>3200</v>
      </c>
      <c r="H754" s="19">
        <v>3200</v>
      </c>
      <c r="I754" s="19">
        <v>3200</v>
      </c>
      <c r="J754" s="19">
        <v>3200</v>
      </c>
    </row>
    <row r="755" spans="2:10" ht="51.75" customHeight="1" x14ac:dyDescent="0.25">
      <c r="B755" s="348" t="s">
        <v>65</v>
      </c>
      <c r="C755" s="349"/>
      <c r="D755" s="349"/>
      <c r="E755" s="350"/>
      <c r="F755" s="19">
        <v>0</v>
      </c>
      <c r="G755" s="19">
        <v>3200</v>
      </c>
      <c r="H755" s="19">
        <v>3200</v>
      </c>
      <c r="I755" s="19">
        <v>3200</v>
      </c>
      <c r="J755" s="19">
        <v>3200</v>
      </c>
    </row>
    <row r="756" spans="2:10" ht="51.75" customHeight="1" x14ac:dyDescent="0.25">
      <c r="B756" s="360" t="s">
        <v>190</v>
      </c>
      <c r="C756" s="361"/>
      <c r="D756" s="361"/>
      <c r="E756" s="362"/>
      <c r="F756" s="24">
        <v>0</v>
      </c>
      <c r="G756" s="24">
        <v>3200</v>
      </c>
      <c r="H756" s="24">
        <v>3200</v>
      </c>
      <c r="I756" s="24">
        <v>3200</v>
      </c>
      <c r="J756" s="24">
        <v>3200</v>
      </c>
    </row>
    <row r="757" spans="2:10" ht="51.75" customHeight="1" x14ac:dyDescent="0.25">
      <c r="B757" s="366" t="s">
        <v>278</v>
      </c>
      <c r="C757" s="367"/>
      <c r="D757" s="367"/>
      <c r="E757" s="368"/>
      <c r="F757" s="15">
        <v>565887</v>
      </c>
      <c r="G757" s="15">
        <v>1102513.3700000001</v>
      </c>
      <c r="H757" s="15">
        <f>H758+H791+H807+H867+H882+H908+H956+H985+H999</f>
        <v>1358335</v>
      </c>
      <c r="I757" s="15">
        <f>I758+I791+I807+I823+I830+I842+I855+I867+I882+I908+I956+I970+I985</f>
        <v>117000</v>
      </c>
      <c r="J757" s="15">
        <f>J758+J791+J807+J823+J830+J842+J855+J867+J882+J908+J956+J970+J985</f>
        <v>47000</v>
      </c>
    </row>
    <row r="758" spans="2:10" ht="51.75" customHeight="1" x14ac:dyDescent="0.25">
      <c r="B758" s="351" t="s">
        <v>314</v>
      </c>
      <c r="C758" s="352"/>
      <c r="D758" s="352"/>
      <c r="E758" s="353"/>
      <c r="F758" s="16">
        <v>381761.07</v>
      </c>
      <c r="G758" s="16">
        <v>7833.33</v>
      </c>
      <c r="H758" s="16">
        <f>H759</f>
        <v>15667</v>
      </c>
      <c r="I758" s="16">
        <f>I759</f>
        <v>15667</v>
      </c>
      <c r="J758" s="16">
        <f>J759</f>
        <v>15667</v>
      </c>
    </row>
    <row r="759" spans="2:10" ht="51.75" customHeight="1" x14ac:dyDescent="0.25">
      <c r="B759" s="357" t="s">
        <v>217</v>
      </c>
      <c r="C759" s="358"/>
      <c r="D759" s="358"/>
      <c r="E759" s="359"/>
      <c r="F759" s="17">
        <v>381761.07</v>
      </c>
      <c r="G759" s="17">
        <v>7833.33</v>
      </c>
      <c r="H759" s="17">
        <f>H772</f>
        <v>15667</v>
      </c>
      <c r="I759" s="17">
        <f>I772</f>
        <v>15667</v>
      </c>
      <c r="J759" s="17">
        <f>J772</f>
        <v>15667</v>
      </c>
    </row>
    <row r="760" spans="2:10" ht="51.75" customHeight="1" x14ac:dyDescent="0.25">
      <c r="B760" s="354" t="s">
        <v>205</v>
      </c>
      <c r="C760" s="355"/>
      <c r="D760" s="355"/>
      <c r="E760" s="356"/>
      <c r="F760" s="18">
        <v>0</v>
      </c>
      <c r="G760" s="18">
        <v>7833.33</v>
      </c>
      <c r="H760" s="18">
        <v>0</v>
      </c>
      <c r="I760" s="18">
        <v>0</v>
      </c>
      <c r="J760" s="18">
        <v>0</v>
      </c>
    </row>
    <row r="761" spans="2:10" ht="51.75" customHeight="1" x14ac:dyDescent="0.25">
      <c r="B761" s="345" t="s">
        <v>80</v>
      </c>
      <c r="C761" s="346"/>
      <c r="D761" s="346"/>
      <c r="E761" s="347"/>
      <c r="F761" s="19">
        <v>0</v>
      </c>
      <c r="G761" s="19">
        <v>0</v>
      </c>
      <c r="H761" s="19">
        <v>0</v>
      </c>
      <c r="I761" s="19">
        <v>0</v>
      </c>
      <c r="J761" s="19">
        <v>0</v>
      </c>
    </row>
    <row r="762" spans="2:10" ht="51.75" customHeight="1" x14ac:dyDescent="0.25">
      <c r="B762" s="360" t="s">
        <v>73</v>
      </c>
      <c r="C762" s="361"/>
      <c r="D762" s="361"/>
      <c r="E762" s="362"/>
      <c r="F762" s="24">
        <v>0</v>
      </c>
      <c r="G762" s="24">
        <v>0</v>
      </c>
      <c r="H762" s="24">
        <v>0</v>
      </c>
      <c r="I762" s="24">
        <v>0</v>
      </c>
      <c r="J762" s="24">
        <v>0</v>
      </c>
    </row>
    <row r="763" spans="2:10" ht="51.75" customHeight="1" x14ac:dyDescent="0.25">
      <c r="B763" s="360" t="s">
        <v>224</v>
      </c>
      <c r="C763" s="361"/>
      <c r="D763" s="361"/>
      <c r="E763" s="362"/>
      <c r="F763" s="24">
        <v>0</v>
      </c>
      <c r="G763" s="24">
        <v>0</v>
      </c>
      <c r="H763" s="24">
        <v>0</v>
      </c>
      <c r="I763" s="24">
        <v>0</v>
      </c>
      <c r="J763" s="24">
        <v>0</v>
      </c>
    </row>
    <row r="764" spans="2:10" ht="51.75" customHeight="1" x14ac:dyDescent="0.25">
      <c r="B764" s="345" t="s">
        <v>196</v>
      </c>
      <c r="C764" s="346"/>
      <c r="D764" s="346"/>
      <c r="E764" s="347"/>
      <c r="F764" s="24">
        <v>0</v>
      </c>
      <c r="G764" s="44">
        <v>7833.33</v>
      </c>
      <c r="H764" s="43">
        <v>0</v>
      </c>
      <c r="I764" s="43">
        <v>0</v>
      </c>
      <c r="J764" s="43">
        <v>0</v>
      </c>
    </row>
    <row r="765" spans="2:10" ht="51.75" customHeight="1" x14ac:dyDescent="0.25">
      <c r="B765" s="345" t="s">
        <v>78</v>
      </c>
      <c r="C765" s="346"/>
      <c r="D765" s="346"/>
      <c r="E765" s="347"/>
      <c r="F765" s="24">
        <v>0</v>
      </c>
      <c r="G765" s="44">
        <v>7833.33</v>
      </c>
      <c r="H765" s="43">
        <v>0</v>
      </c>
      <c r="I765" s="43">
        <v>0</v>
      </c>
      <c r="J765" s="43">
        <v>0</v>
      </c>
    </row>
    <row r="766" spans="2:10" ht="51.75" customHeight="1" x14ac:dyDescent="0.25">
      <c r="B766" s="360" t="s">
        <v>319</v>
      </c>
      <c r="C766" s="361"/>
      <c r="D766" s="361"/>
      <c r="E766" s="362"/>
      <c r="F766" s="24">
        <v>0</v>
      </c>
      <c r="G766" s="44">
        <v>7833.33</v>
      </c>
      <c r="H766" s="43">
        <v>0</v>
      </c>
      <c r="I766" s="43">
        <v>0</v>
      </c>
      <c r="J766" s="43">
        <v>0</v>
      </c>
    </row>
    <row r="767" spans="2:10" ht="51.75" customHeight="1" x14ac:dyDescent="0.25">
      <c r="B767" s="342" t="s">
        <v>324</v>
      </c>
      <c r="C767" s="343"/>
      <c r="D767" s="343"/>
      <c r="E767" s="344"/>
      <c r="F767" s="24">
        <v>0</v>
      </c>
      <c r="G767" s="44">
        <v>7833.33</v>
      </c>
      <c r="H767" s="44">
        <v>0</v>
      </c>
      <c r="I767" s="44">
        <v>0</v>
      </c>
      <c r="J767" s="44">
        <v>0</v>
      </c>
    </row>
    <row r="768" spans="2:10" ht="51.75" customHeight="1" x14ac:dyDescent="0.25">
      <c r="B768" s="354" t="s">
        <v>101</v>
      </c>
      <c r="C768" s="355"/>
      <c r="D768" s="355"/>
      <c r="E768" s="356"/>
      <c r="F768" s="18">
        <v>0</v>
      </c>
      <c r="G768" s="18">
        <v>0</v>
      </c>
      <c r="H768" s="18">
        <v>0</v>
      </c>
      <c r="I768" s="18">
        <v>0</v>
      </c>
      <c r="J768" s="18">
        <v>0</v>
      </c>
    </row>
    <row r="769" spans="2:10" ht="51.75" customHeight="1" x14ac:dyDescent="0.25">
      <c r="B769" s="345" t="s">
        <v>80</v>
      </c>
      <c r="C769" s="346"/>
      <c r="D769" s="346"/>
      <c r="E769" s="347"/>
      <c r="F769" s="19">
        <v>0</v>
      </c>
      <c r="G769" s="19">
        <v>0</v>
      </c>
      <c r="H769" s="19">
        <v>0</v>
      </c>
      <c r="I769" s="19">
        <v>0</v>
      </c>
      <c r="J769" s="19">
        <v>0</v>
      </c>
    </row>
    <row r="770" spans="2:10" ht="51.75" customHeight="1" x14ac:dyDescent="0.25">
      <c r="B770" s="360" t="s">
        <v>73</v>
      </c>
      <c r="C770" s="361"/>
      <c r="D770" s="361"/>
      <c r="E770" s="362"/>
      <c r="F770" s="24">
        <v>0</v>
      </c>
      <c r="G770" s="24">
        <v>0</v>
      </c>
      <c r="H770" s="24">
        <v>0</v>
      </c>
      <c r="I770" s="24">
        <v>0</v>
      </c>
      <c r="J770" s="24">
        <v>0</v>
      </c>
    </row>
    <row r="771" spans="2:10" ht="51.75" customHeight="1" x14ac:dyDescent="0.25">
      <c r="B771" s="360" t="s">
        <v>224</v>
      </c>
      <c r="C771" s="361"/>
      <c r="D771" s="361"/>
      <c r="E771" s="362"/>
      <c r="F771" s="24">
        <v>0</v>
      </c>
      <c r="G771" s="24">
        <v>0</v>
      </c>
      <c r="H771" s="24">
        <v>0</v>
      </c>
      <c r="I771" s="24">
        <v>0</v>
      </c>
      <c r="J771" s="24">
        <v>0</v>
      </c>
    </row>
    <row r="772" spans="2:10" ht="51.75" customHeight="1" x14ac:dyDescent="0.25">
      <c r="B772" s="354" t="s">
        <v>279</v>
      </c>
      <c r="C772" s="355"/>
      <c r="D772" s="355"/>
      <c r="E772" s="356"/>
      <c r="F772" s="18">
        <v>311761.07</v>
      </c>
      <c r="G772" s="18">
        <v>0</v>
      </c>
      <c r="H772" s="18">
        <f>H776</f>
        <v>15667</v>
      </c>
      <c r="I772" s="18">
        <f>I776</f>
        <v>15667</v>
      </c>
      <c r="J772" s="18">
        <f>J776</f>
        <v>15667</v>
      </c>
    </row>
    <row r="773" spans="2:10" ht="51.75" customHeight="1" x14ac:dyDescent="0.25">
      <c r="B773" s="345" t="s">
        <v>80</v>
      </c>
      <c r="C773" s="346"/>
      <c r="D773" s="346"/>
      <c r="E773" s="347"/>
      <c r="F773" s="19">
        <v>311761.07</v>
      </c>
      <c r="G773" s="19">
        <v>0</v>
      </c>
      <c r="H773" s="19">
        <v>0</v>
      </c>
      <c r="I773" s="19">
        <v>0</v>
      </c>
      <c r="J773" s="19">
        <v>0</v>
      </c>
    </row>
    <row r="774" spans="2:10" ht="51.75" customHeight="1" x14ac:dyDescent="0.25">
      <c r="B774" s="342" t="s">
        <v>73</v>
      </c>
      <c r="C774" s="343"/>
      <c r="D774" s="343"/>
      <c r="E774" s="344"/>
      <c r="F774" s="24">
        <v>311761.07</v>
      </c>
      <c r="G774" s="24">
        <v>0</v>
      </c>
      <c r="H774" s="24">
        <v>0</v>
      </c>
      <c r="I774" s="24">
        <v>0</v>
      </c>
      <c r="J774" s="24">
        <v>0</v>
      </c>
    </row>
    <row r="775" spans="2:10" ht="51.75" customHeight="1" x14ac:dyDescent="0.25">
      <c r="B775" s="342" t="s">
        <v>224</v>
      </c>
      <c r="C775" s="343"/>
      <c r="D775" s="343"/>
      <c r="E775" s="344"/>
      <c r="F775" s="24">
        <v>311761.07</v>
      </c>
      <c r="G775" s="24">
        <v>0</v>
      </c>
      <c r="H775" s="24">
        <v>0</v>
      </c>
      <c r="I775" s="24">
        <v>0</v>
      </c>
      <c r="J775" s="24">
        <v>0</v>
      </c>
    </row>
    <row r="776" spans="2:10" ht="51.75" customHeight="1" x14ac:dyDescent="0.25">
      <c r="B776" s="345" t="s">
        <v>196</v>
      </c>
      <c r="C776" s="346"/>
      <c r="D776" s="346"/>
      <c r="E776" s="347"/>
      <c r="F776" s="44">
        <v>0</v>
      </c>
      <c r="G776" s="44">
        <v>0</v>
      </c>
      <c r="H776" s="43">
        <v>15667</v>
      </c>
      <c r="I776" s="43">
        <v>15667</v>
      </c>
      <c r="J776" s="43">
        <v>15667</v>
      </c>
    </row>
    <row r="777" spans="2:10" ht="51.75" customHeight="1" x14ac:dyDescent="0.25">
      <c r="B777" s="345" t="s">
        <v>78</v>
      </c>
      <c r="C777" s="346"/>
      <c r="D777" s="346"/>
      <c r="E777" s="347"/>
      <c r="F777" s="44">
        <v>0</v>
      </c>
      <c r="G777" s="44">
        <v>0</v>
      </c>
      <c r="H777" s="43">
        <v>15667</v>
      </c>
      <c r="I777" s="43">
        <v>15667</v>
      </c>
      <c r="J777" s="43">
        <v>15667</v>
      </c>
    </row>
    <row r="778" spans="2:10" ht="51.75" customHeight="1" x14ac:dyDescent="0.25">
      <c r="B778" s="360" t="s">
        <v>319</v>
      </c>
      <c r="C778" s="361"/>
      <c r="D778" s="361"/>
      <c r="E778" s="362"/>
      <c r="F778" s="44">
        <v>0</v>
      </c>
      <c r="G778" s="44">
        <v>0</v>
      </c>
      <c r="H778" s="43">
        <v>15667</v>
      </c>
      <c r="I778" s="43">
        <v>15667</v>
      </c>
      <c r="J778" s="43">
        <v>15667</v>
      </c>
    </row>
    <row r="779" spans="2:10" ht="51.75" customHeight="1" x14ac:dyDescent="0.25">
      <c r="B779" s="342" t="s">
        <v>324</v>
      </c>
      <c r="C779" s="343"/>
      <c r="D779" s="343"/>
      <c r="E779" s="344"/>
      <c r="F779" s="44">
        <v>0</v>
      </c>
      <c r="G779" s="44">
        <v>0</v>
      </c>
      <c r="H779" s="44">
        <v>15667</v>
      </c>
      <c r="I779" s="44">
        <v>15667</v>
      </c>
      <c r="J779" s="44">
        <v>15667</v>
      </c>
    </row>
    <row r="780" spans="2:10" ht="51.75" customHeight="1" x14ac:dyDescent="0.25">
      <c r="B780" s="354" t="s">
        <v>280</v>
      </c>
      <c r="C780" s="355"/>
      <c r="D780" s="355"/>
      <c r="E780" s="356"/>
      <c r="F780" s="18">
        <v>0</v>
      </c>
      <c r="G780" s="18">
        <v>0</v>
      </c>
      <c r="H780" s="18">
        <v>0</v>
      </c>
      <c r="I780" s="18">
        <v>0</v>
      </c>
      <c r="J780" s="18">
        <v>0</v>
      </c>
    </row>
    <row r="781" spans="2:10" ht="51.75" customHeight="1" x14ac:dyDescent="0.25">
      <c r="B781" s="345" t="s">
        <v>80</v>
      </c>
      <c r="C781" s="346"/>
      <c r="D781" s="346"/>
      <c r="E781" s="347"/>
      <c r="F781" s="19">
        <v>0</v>
      </c>
      <c r="G781" s="19">
        <v>0</v>
      </c>
      <c r="H781" s="19">
        <v>0</v>
      </c>
      <c r="I781" s="19">
        <v>0</v>
      </c>
      <c r="J781" s="19">
        <v>0</v>
      </c>
    </row>
    <row r="782" spans="2:10" ht="51.75" customHeight="1" x14ac:dyDescent="0.25">
      <c r="B782" s="360" t="s">
        <v>73</v>
      </c>
      <c r="C782" s="361"/>
      <c r="D782" s="361"/>
      <c r="E782" s="362"/>
      <c r="F782" s="24">
        <v>0</v>
      </c>
      <c r="G782" s="24">
        <v>0</v>
      </c>
      <c r="H782" s="24">
        <v>0</v>
      </c>
      <c r="I782" s="24">
        <v>0</v>
      </c>
      <c r="J782" s="24">
        <v>0</v>
      </c>
    </row>
    <row r="783" spans="2:10" ht="51.75" customHeight="1" x14ac:dyDescent="0.25">
      <c r="B783" s="360" t="s">
        <v>224</v>
      </c>
      <c r="C783" s="361"/>
      <c r="D783" s="361"/>
      <c r="E783" s="362"/>
      <c r="F783" s="24">
        <v>0</v>
      </c>
      <c r="G783" s="24">
        <v>0</v>
      </c>
      <c r="H783" s="24">
        <v>0</v>
      </c>
      <c r="I783" s="24">
        <v>0</v>
      </c>
      <c r="J783" s="24">
        <v>0</v>
      </c>
    </row>
    <row r="784" spans="2:10" ht="51.75" customHeight="1" x14ac:dyDescent="0.25">
      <c r="B784" s="354" t="s">
        <v>281</v>
      </c>
      <c r="C784" s="355"/>
      <c r="D784" s="355"/>
      <c r="E784" s="356"/>
      <c r="F784" s="18">
        <v>0</v>
      </c>
      <c r="G784" s="18">
        <v>0</v>
      </c>
      <c r="H784" s="18">
        <v>0</v>
      </c>
      <c r="I784" s="18">
        <v>0</v>
      </c>
      <c r="J784" s="18">
        <v>0</v>
      </c>
    </row>
    <row r="785" spans="2:10" ht="51.75" customHeight="1" x14ac:dyDescent="0.25">
      <c r="B785" s="345" t="s">
        <v>80</v>
      </c>
      <c r="C785" s="346"/>
      <c r="D785" s="346"/>
      <c r="E785" s="347"/>
      <c r="F785" s="19">
        <v>0</v>
      </c>
      <c r="G785" s="19">
        <v>0</v>
      </c>
      <c r="H785" s="19">
        <v>0</v>
      </c>
      <c r="I785" s="19">
        <v>0</v>
      </c>
      <c r="J785" s="19">
        <v>0</v>
      </c>
    </row>
    <row r="786" spans="2:10" ht="51.75" customHeight="1" x14ac:dyDescent="0.25">
      <c r="B786" s="360" t="s">
        <v>73</v>
      </c>
      <c r="C786" s="361"/>
      <c r="D786" s="361"/>
      <c r="E786" s="362"/>
      <c r="F786" s="24">
        <v>0</v>
      </c>
      <c r="G786" s="24">
        <v>0</v>
      </c>
      <c r="H786" s="24">
        <v>0</v>
      </c>
      <c r="I786" s="24">
        <v>0</v>
      </c>
      <c r="J786" s="24">
        <v>0</v>
      </c>
    </row>
    <row r="787" spans="2:10" ht="51.75" customHeight="1" x14ac:dyDescent="0.25">
      <c r="B787" s="354" t="s">
        <v>223</v>
      </c>
      <c r="C787" s="355"/>
      <c r="D787" s="355"/>
      <c r="E787" s="356"/>
      <c r="F787" s="18">
        <v>70000</v>
      </c>
      <c r="G787" s="18">
        <v>0</v>
      </c>
      <c r="H787" s="18">
        <v>0</v>
      </c>
      <c r="I787" s="18">
        <v>0</v>
      </c>
      <c r="J787" s="18">
        <v>0</v>
      </c>
    </row>
    <row r="788" spans="2:10" ht="51.75" customHeight="1" x14ac:dyDescent="0.25">
      <c r="B788" s="345" t="s">
        <v>80</v>
      </c>
      <c r="C788" s="346"/>
      <c r="D788" s="346"/>
      <c r="E788" s="347"/>
      <c r="F788" s="19">
        <v>70000</v>
      </c>
      <c r="G788" s="19">
        <v>0</v>
      </c>
      <c r="H788" s="19">
        <v>0</v>
      </c>
      <c r="I788" s="19">
        <v>0</v>
      </c>
      <c r="J788" s="19">
        <v>0</v>
      </c>
    </row>
    <row r="789" spans="2:10" ht="51.75" customHeight="1" x14ac:dyDescent="0.25">
      <c r="B789" s="342" t="s">
        <v>73</v>
      </c>
      <c r="C789" s="343"/>
      <c r="D789" s="343"/>
      <c r="E789" s="344"/>
      <c r="F789" s="24">
        <v>70000</v>
      </c>
      <c r="G789" s="24">
        <v>0</v>
      </c>
      <c r="H789" s="24">
        <v>0</v>
      </c>
      <c r="I789" s="24">
        <v>0</v>
      </c>
      <c r="J789" s="24">
        <v>0</v>
      </c>
    </row>
    <row r="790" spans="2:10" ht="51.75" customHeight="1" x14ac:dyDescent="0.25">
      <c r="B790" s="342" t="s">
        <v>224</v>
      </c>
      <c r="C790" s="343"/>
      <c r="D790" s="343"/>
      <c r="E790" s="344"/>
      <c r="F790" s="24">
        <v>82465.490000000005</v>
      </c>
      <c r="G790" s="24">
        <v>0</v>
      </c>
      <c r="H790" s="24">
        <v>0</v>
      </c>
      <c r="I790" s="24">
        <v>0</v>
      </c>
      <c r="J790" s="24">
        <v>0</v>
      </c>
    </row>
    <row r="791" spans="2:10" ht="51.75" customHeight="1" x14ac:dyDescent="0.25">
      <c r="B791" s="384" t="s">
        <v>315</v>
      </c>
      <c r="C791" s="385"/>
      <c r="D791" s="385"/>
      <c r="E791" s="386"/>
      <c r="F791" s="32">
        <v>82465.490000000005</v>
      </c>
      <c r="G791" s="32">
        <v>7833.33</v>
      </c>
      <c r="H791" s="32">
        <f t="shared" ref="H791:J793" si="10">H792</f>
        <v>15667</v>
      </c>
      <c r="I791" s="32">
        <f t="shared" si="10"/>
        <v>15667</v>
      </c>
      <c r="J791" s="32">
        <f t="shared" si="10"/>
        <v>15667</v>
      </c>
    </row>
    <row r="792" spans="2:10" ht="51.75" customHeight="1" x14ac:dyDescent="0.25">
      <c r="B792" s="357" t="s">
        <v>217</v>
      </c>
      <c r="C792" s="358"/>
      <c r="D792" s="358"/>
      <c r="E792" s="359"/>
      <c r="F792" s="42">
        <v>0</v>
      </c>
      <c r="G792" s="42">
        <v>0</v>
      </c>
      <c r="H792" s="42">
        <f t="shared" si="10"/>
        <v>15667</v>
      </c>
      <c r="I792" s="42">
        <f t="shared" si="10"/>
        <v>15667</v>
      </c>
      <c r="J792" s="42">
        <f t="shared" si="10"/>
        <v>15667</v>
      </c>
    </row>
    <row r="793" spans="2:10" ht="51.75" customHeight="1" x14ac:dyDescent="0.25">
      <c r="B793" s="354" t="s">
        <v>95</v>
      </c>
      <c r="C793" s="355"/>
      <c r="D793" s="355"/>
      <c r="E793" s="356"/>
      <c r="F793" s="27">
        <v>0</v>
      </c>
      <c r="G793" s="27">
        <v>0</v>
      </c>
      <c r="H793" s="27">
        <f t="shared" si="10"/>
        <v>15667</v>
      </c>
      <c r="I793" s="27">
        <f t="shared" si="10"/>
        <v>15667</v>
      </c>
      <c r="J793" s="27">
        <f t="shared" si="10"/>
        <v>15667</v>
      </c>
    </row>
    <row r="794" spans="2:10" ht="51.75" customHeight="1" x14ac:dyDescent="0.25">
      <c r="B794" s="354" t="s">
        <v>388</v>
      </c>
      <c r="C794" s="355"/>
      <c r="D794" s="355"/>
      <c r="E794" s="356"/>
      <c r="F794" s="27">
        <v>0</v>
      </c>
      <c r="G794" s="27">
        <v>0</v>
      </c>
      <c r="H794" s="27">
        <v>15667</v>
      </c>
      <c r="I794" s="27">
        <v>15667</v>
      </c>
      <c r="J794" s="27">
        <v>15667</v>
      </c>
    </row>
    <row r="795" spans="2:10" ht="51.75" customHeight="1" x14ac:dyDescent="0.25">
      <c r="B795" s="345" t="s">
        <v>196</v>
      </c>
      <c r="C795" s="346"/>
      <c r="D795" s="346"/>
      <c r="E795" s="347"/>
      <c r="F795" s="44">
        <v>0</v>
      </c>
      <c r="G795" s="43">
        <v>0</v>
      </c>
      <c r="H795" s="43">
        <v>15667</v>
      </c>
      <c r="I795" s="43">
        <v>15667</v>
      </c>
      <c r="J795" s="43">
        <v>15667</v>
      </c>
    </row>
    <row r="796" spans="2:10" ht="51.75" customHeight="1" x14ac:dyDescent="0.25">
      <c r="B796" s="348" t="s">
        <v>78</v>
      </c>
      <c r="C796" s="349"/>
      <c r="D796" s="349"/>
      <c r="E796" s="350"/>
      <c r="F796" s="44">
        <v>0</v>
      </c>
      <c r="G796" s="43">
        <v>0</v>
      </c>
      <c r="H796" s="43">
        <v>15667</v>
      </c>
      <c r="I796" s="43">
        <v>15667</v>
      </c>
      <c r="J796" s="43">
        <v>15667</v>
      </c>
    </row>
    <row r="797" spans="2:10" ht="51.75" customHeight="1" x14ac:dyDescent="0.25">
      <c r="B797" s="342" t="s">
        <v>319</v>
      </c>
      <c r="C797" s="343"/>
      <c r="D797" s="343"/>
      <c r="E797" s="344"/>
      <c r="F797" s="162">
        <v>0</v>
      </c>
      <c r="G797" s="44">
        <v>0</v>
      </c>
      <c r="H797" s="44">
        <v>15667</v>
      </c>
      <c r="I797" s="44">
        <v>15667</v>
      </c>
      <c r="J797" s="44">
        <v>15667</v>
      </c>
    </row>
    <row r="798" spans="2:10" ht="51.75" customHeight="1" x14ac:dyDescent="0.25">
      <c r="B798" s="354" t="s">
        <v>223</v>
      </c>
      <c r="C798" s="355"/>
      <c r="D798" s="355"/>
      <c r="E798" s="356"/>
      <c r="F798" s="27">
        <v>0</v>
      </c>
      <c r="G798" s="27">
        <v>7833.33</v>
      </c>
      <c r="H798" s="27">
        <v>0</v>
      </c>
      <c r="I798" s="27">
        <v>0</v>
      </c>
      <c r="J798" s="27">
        <v>0</v>
      </c>
    </row>
    <row r="799" spans="2:10" ht="51.75" customHeight="1" x14ac:dyDescent="0.25">
      <c r="B799" s="354" t="s">
        <v>403</v>
      </c>
      <c r="C799" s="355"/>
      <c r="D799" s="355"/>
      <c r="E799" s="356"/>
      <c r="F799" s="27">
        <v>0</v>
      </c>
      <c r="G799" s="27">
        <v>7833.33</v>
      </c>
      <c r="H799" s="27">
        <v>0</v>
      </c>
      <c r="I799" s="27">
        <v>0</v>
      </c>
      <c r="J799" s="27">
        <v>0</v>
      </c>
    </row>
    <row r="800" spans="2:10" ht="51.75" customHeight="1" x14ac:dyDescent="0.25">
      <c r="B800" s="345" t="s">
        <v>80</v>
      </c>
      <c r="C800" s="346"/>
      <c r="D800" s="346"/>
      <c r="E800" s="347"/>
      <c r="F800" s="43">
        <v>0</v>
      </c>
      <c r="G800" s="43">
        <v>0</v>
      </c>
      <c r="H800" s="43">
        <v>0</v>
      </c>
      <c r="I800" s="43">
        <v>0</v>
      </c>
      <c r="J800" s="43">
        <v>0</v>
      </c>
    </row>
    <row r="801" spans="2:10" ht="51.75" customHeight="1" x14ac:dyDescent="0.25">
      <c r="B801" s="345" t="s">
        <v>73</v>
      </c>
      <c r="C801" s="346"/>
      <c r="D801" s="346"/>
      <c r="E801" s="347"/>
      <c r="F801" s="44">
        <v>0</v>
      </c>
      <c r="G801" s="43">
        <v>0</v>
      </c>
      <c r="H801" s="43">
        <v>0</v>
      </c>
      <c r="I801" s="43">
        <v>0</v>
      </c>
      <c r="J801" s="43">
        <v>0</v>
      </c>
    </row>
    <row r="802" spans="2:10" ht="51.75" customHeight="1" x14ac:dyDescent="0.25">
      <c r="B802" s="342" t="s">
        <v>224</v>
      </c>
      <c r="C802" s="343"/>
      <c r="D802" s="343"/>
      <c r="E802" s="344"/>
      <c r="F802" s="44">
        <v>82465.490000000005</v>
      </c>
      <c r="G802" s="44">
        <v>0</v>
      </c>
      <c r="H802" s="44">
        <v>0</v>
      </c>
      <c r="I802" s="44">
        <v>0</v>
      </c>
      <c r="J802" s="44">
        <v>0</v>
      </c>
    </row>
    <row r="803" spans="2:10" ht="51.75" customHeight="1" x14ac:dyDescent="0.25">
      <c r="B803" s="345" t="s">
        <v>196</v>
      </c>
      <c r="C803" s="346"/>
      <c r="D803" s="346"/>
      <c r="E803" s="347"/>
      <c r="F803" s="44">
        <v>82465.490000000005</v>
      </c>
      <c r="G803" s="44">
        <v>7833.33</v>
      </c>
      <c r="H803" s="43">
        <v>0</v>
      </c>
      <c r="I803" s="43">
        <v>0</v>
      </c>
      <c r="J803" s="43">
        <v>0</v>
      </c>
    </row>
    <row r="804" spans="2:10" ht="51.75" customHeight="1" x14ac:dyDescent="0.25">
      <c r="B804" s="345" t="s">
        <v>78</v>
      </c>
      <c r="C804" s="346"/>
      <c r="D804" s="346"/>
      <c r="E804" s="347"/>
      <c r="F804" s="44">
        <v>0</v>
      </c>
      <c r="G804" s="44">
        <v>7833.33</v>
      </c>
      <c r="H804" s="43">
        <v>0</v>
      </c>
      <c r="I804" s="43">
        <v>0</v>
      </c>
      <c r="J804" s="43">
        <v>0</v>
      </c>
    </row>
    <row r="805" spans="2:10" ht="51.75" customHeight="1" x14ac:dyDescent="0.25">
      <c r="B805" s="360" t="s">
        <v>319</v>
      </c>
      <c r="C805" s="361"/>
      <c r="D805" s="361"/>
      <c r="E805" s="362"/>
      <c r="F805" s="44">
        <v>0</v>
      </c>
      <c r="G805" s="44">
        <v>7833.33</v>
      </c>
      <c r="H805" s="43">
        <v>0</v>
      </c>
      <c r="I805" s="43">
        <v>0</v>
      </c>
      <c r="J805" s="43">
        <v>0</v>
      </c>
    </row>
    <row r="806" spans="2:10" ht="51.75" customHeight="1" x14ac:dyDescent="0.25">
      <c r="B806" s="342" t="s">
        <v>312</v>
      </c>
      <c r="C806" s="343"/>
      <c r="D806" s="343"/>
      <c r="E806" s="344"/>
      <c r="F806" s="44">
        <v>82286.44</v>
      </c>
      <c r="G806" s="44">
        <v>7833.33</v>
      </c>
      <c r="H806" s="44">
        <v>0</v>
      </c>
      <c r="I806" s="44">
        <v>0</v>
      </c>
      <c r="J806" s="44">
        <v>0</v>
      </c>
    </row>
    <row r="807" spans="2:10" ht="51.75" customHeight="1" x14ac:dyDescent="0.25">
      <c r="B807" s="427" t="s">
        <v>316</v>
      </c>
      <c r="C807" s="428"/>
      <c r="D807" s="428"/>
      <c r="E807" s="429"/>
      <c r="F807" s="32">
        <v>82286.44</v>
      </c>
      <c r="G807" s="32">
        <v>7833.33</v>
      </c>
      <c r="H807" s="32">
        <f t="shared" ref="H807:J808" si="11">H808</f>
        <v>15666</v>
      </c>
      <c r="I807" s="32">
        <f t="shared" si="11"/>
        <v>15666</v>
      </c>
      <c r="J807" s="32">
        <f t="shared" si="11"/>
        <v>15666</v>
      </c>
    </row>
    <row r="808" spans="2:10" ht="51.75" customHeight="1" x14ac:dyDescent="0.25">
      <c r="B808" s="433" t="s">
        <v>290</v>
      </c>
      <c r="C808" s="434"/>
      <c r="D808" s="434"/>
      <c r="E808" s="435"/>
      <c r="F808" s="42">
        <v>0</v>
      </c>
      <c r="G808" s="42">
        <v>7833.33</v>
      </c>
      <c r="H808" s="42">
        <f t="shared" si="11"/>
        <v>15666</v>
      </c>
      <c r="I808" s="42">
        <f t="shared" si="11"/>
        <v>15666</v>
      </c>
      <c r="J808" s="42">
        <f t="shared" si="11"/>
        <v>15666</v>
      </c>
    </row>
    <row r="809" spans="2:10" ht="51.75" customHeight="1" x14ac:dyDescent="0.25">
      <c r="B809" s="354" t="s">
        <v>95</v>
      </c>
      <c r="C809" s="355"/>
      <c r="D809" s="355"/>
      <c r="E809" s="356"/>
      <c r="F809" s="27">
        <v>0</v>
      </c>
      <c r="G809" s="27">
        <v>0</v>
      </c>
      <c r="H809" s="27">
        <v>15666</v>
      </c>
      <c r="I809" s="27">
        <v>15666</v>
      </c>
      <c r="J809" s="27">
        <v>15666</v>
      </c>
    </row>
    <row r="810" spans="2:10" ht="51.75" customHeight="1" x14ac:dyDescent="0.25">
      <c r="B810" s="354" t="s">
        <v>388</v>
      </c>
      <c r="C810" s="355"/>
      <c r="D810" s="355"/>
      <c r="E810" s="356"/>
      <c r="F810" s="27">
        <v>0</v>
      </c>
      <c r="G810" s="27">
        <v>0</v>
      </c>
      <c r="H810" s="27">
        <v>15666</v>
      </c>
      <c r="I810" s="27">
        <v>15666</v>
      </c>
      <c r="J810" s="27">
        <v>15666</v>
      </c>
    </row>
    <row r="811" spans="2:10" ht="51.75" customHeight="1" x14ac:dyDescent="0.25">
      <c r="B811" s="345" t="s">
        <v>196</v>
      </c>
      <c r="C811" s="346"/>
      <c r="D811" s="346"/>
      <c r="E811" s="347"/>
      <c r="F811" s="43">
        <v>0</v>
      </c>
      <c r="G811" s="43">
        <v>0</v>
      </c>
      <c r="H811" s="162">
        <v>15666</v>
      </c>
      <c r="I811" s="162">
        <v>15666</v>
      </c>
      <c r="J811" s="162">
        <v>15666</v>
      </c>
    </row>
    <row r="812" spans="2:10" ht="51.75" customHeight="1" x14ac:dyDescent="0.25">
      <c r="B812" s="348" t="s">
        <v>78</v>
      </c>
      <c r="C812" s="349"/>
      <c r="D812" s="349"/>
      <c r="E812" s="350"/>
      <c r="F812" s="43">
        <v>0</v>
      </c>
      <c r="G812" s="43">
        <v>0</v>
      </c>
      <c r="H812" s="162">
        <v>15666</v>
      </c>
      <c r="I812" s="162">
        <v>15666</v>
      </c>
      <c r="J812" s="162">
        <v>15666</v>
      </c>
    </row>
    <row r="813" spans="2:10" ht="51.75" customHeight="1" x14ac:dyDescent="0.25">
      <c r="B813" s="342" t="s">
        <v>319</v>
      </c>
      <c r="C813" s="343"/>
      <c r="D813" s="343"/>
      <c r="E813" s="344"/>
      <c r="F813" s="44">
        <v>0</v>
      </c>
      <c r="G813" s="44">
        <v>0</v>
      </c>
      <c r="H813" s="44">
        <v>15666</v>
      </c>
      <c r="I813" s="44">
        <v>15666</v>
      </c>
      <c r="J813" s="44">
        <v>15666</v>
      </c>
    </row>
    <row r="814" spans="2:10" ht="51.75" customHeight="1" x14ac:dyDescent="0.25">
      <c r="B814" s="354" t="s">
        <v>223</v>
      </c>
      <c r="C814" s="355"/>
      <c r="D814" s="355"/>
      <c r="E814" s="356"/>
      <c r="F814" s="27">
        <v>82286.44</v>
      </c>
      <c r="G814" s="27">
        <v>7833.33</v>
      </c>
      <c r="H814" s="27">
        <v>0</v>
      </c>
      <c r="I814" s="27">
        <v>0</v>
      </c>
      <c r="J814" s="27">
        <v>0</v>
      </c>
    </row>
    <row r="815" spans="2:10" ht="51.75" customHeight="1" x14ac:dyDescent="0.25">
      <c r="B815" s="354" t="s">
        <v>403</v>
      </c>
      <c r="C815" s="355"/>
      <c r="D815" s="355"/>
      <c r="E815" s="356"/>
      <c r="F815" s="27">
        <f>F816</f>
        <v>82286.44</v>
      </c>
      <c r="G815" s="27">
        <f>G819</f>
        <v>7833.33</v>
      </c>
      <c r="H815" s="27">
        <v>0</v>
      </c>
      <c r="I815" s="27">
        <v>0</v>
      </c>
      <c r="J815" s="27">
        <v>0</v>
      </c>
    </row>
    <row r="816" spans="2:10" ht="51.75" customHeight="1" x14ac:dyDescent="0.25">
      <c r="B816" s="345" t="s">
        <v>80</v>
      </c>
      <c r="C816" s="346"/>
      <c r="D816" s="346"/>
      <c r="E816" s="347"/>
      <c r="F816" s="43">
        <v>82286.44</v>
      </c>
      <c r="G816" s="43">
        <v>0</v>
      </c>
      <c r="H816" s="43">
        <v>0</v>
      </c>
      <c r="I816" s="43">
        <v>0</v>
      </c>
      <c r="J816" s="43">
        <v>0</v>
      </c>
    </row>
    <row r="817" spans="2:10" ht="51.75" customHeight="1" x14ac:dyDescent="0.25">
      <c r="B817" s="345" t="s">
        <v>73</v>
      </c>
      <c r="C817" s="346"/>
      <c r="D817" s="346"/>
      <c r="E817" s="347"/>
      <c r="F817" s="43">
        <v>82286.44</v>
      </c>
      <c r="G817" s="43">
        <v>0</v>
      </c>
      <c r="H817" s="43">
        <v>0</v>
      </c>
      <c r="I817" s="43">
        <v>0</v>
      </c>
      <c r="J817" s="43">
        <v>0</v>
      </c>
    </row>
    <row r="818" spans="2:10" ht="51.75" customHeight="1" x14ac:dyDescent="0.25">
      <c r="B818" s="342" t="s">
        <v>224</v>
      </c>
      <c r="C818" s="343"/>
      <c r="D818" s="343"/>
      <c r="E818" s="344"/>
      <c r="F818" s="43">
        <v>82286.44</v>
      </c>
      <c r="G818" s="44">
        <v>0</v>
      </c>
      <c r="H818" s="44">
        <v>0</v>
      </c>
      <c r="I818" s="44">
        <v>0</v>
      </c>
      <c r="J818" s="44">
        <v>0</v>
      </c>
    </row>
    <row r="819" spans="2:10" ht="51.75" customHeight="1" x14ac:dyDescent="0.25">
      <c r="B819" s="345" t="s">
        <v>196</v>
      </c>
      <c r="C819" s="346"/>
      <c r="D819" s="346"/>
      <c r="E819" s="347"/>
      <c r="F819" s="43">
        <v>0</v>
      </c>
      <c r="G819" s="43">
        <v>7833.33</v>
      </c>
      <c r="H819" s="43">
        <v>0</v>
      </c>
      <c r="I819" s="43">
        <v>0</v>
      </c>
      <c r="J819" s="43">
        <v>0</v>
      </c>
    </row>
    <row r="820" spans="2:10" ht="51.75" customHeight="1" x14ac:dyDescent="0.25">
      <c r="B820" s="345" t="s">
        <v>78</v>
      </c>
      <c r="C820" s="346"/>
      <c r="D820" s="346"/>
      <c r="E820" s="347"/>
      <c r="F820" s="43">
        <v>0</v>
      </c>
      <c r="G820" s="43">
        <v>7833.33</v>
      </c>
      <c r="H820" s="43">
        <v>0</v>
      </c>
      <c r="I820" s="43">
        <v>0</v>
      </c>
      <c r="J820" s="43">
        <v>0</v>
      </c>
    </row>
    <row r="821" spans="2:10" ht="51.75" customHeight="1" x14ac:dyDescent="0.25">
      <c r="B821" s="360" t="s">
        <v>319</v>
      </c>
      <c r="C821" s="361"/>
      <c r="D821" s="361"/>
      <c r="E821" s="362"/>
      <c r="F821" s="43">
        <v>0</v>
      </c>
      <c r="G821" s="43">
        <v>7833.33</v>
      </c>
      <c r="H821" s="43">
        <v>0</v>
      </c>
      <c r="I821" s="43">
        <v>0</v>
      </c>
      <c r="J821" s="43">
        <v>0</v>
      </c>
    </row>
    <row r="822" spans="2:10" ht="51.75" customHeight="1" x14ac:dyDescent="0.25">
      <c r="B822" s="342" t="s">
        <v>322</v>
      </c>
      <c r="C822" s="343"/>
      <c r="D822" s="343"/>
      <c r="E822" s="344"/>
      <c r="F822" s="44">
        <v>0</v>
      </c>
      <c r="G822" s="44">
        <v>7833.33</v>
      </c>
      <c r="H822" s="44">
        <v>0</v>
      </c>
      <c r="I822" s="44">
        <v>0</v>
      </c>
      <c r="J822" s="44">
        <v>0</v>
      </c>
    </row>
    <row r="823" spans="2:10" ht="51.75" customHeight="1" x14ac:dyDescent="0.25">
      <c r="B823" s="384" t="s">
        <v>291</v>
      </c>
      <c r="C823" s="385"/>
      <c r="D823" s="385"/>
      <c r="E823" s="386"/>
      <c r="F823" s="32">
        <v>0</v>
      </c>
      <c r="G823" s="32">
        <v>11250</v>
      </c>
      <c r="H823" s="32">
        <v>0</v>
      </c>
      <c r="I823" s="32">
        <v>0</v>
      </c>
      <c r="J823" s="32">
        <v>0</v>
      </c>
    </row>
    <row r="824" spans="2:10" ht="51.75" customHeight="1" x14ac:dyDescent="0.25">
      <c r="B824" s="433" t="s">
        <v>290</v>
      </c>
      <c r="C824" s="434"/>
      <c r="D824" s="434"/>
      <c r="E824" s="435"/>
      <c r="F824" s="42">
        <v>0</v>
      </c>
      <c r="G824" s="42">
        <v>11250</v>
      </c>
      <c r="H824" s="42">
        <v>0</v>
      </c>
      <c r="I824" s="42">
        <v>0</v>
      </c>
      <c r="J824" s="42">
        <v>0</v>
      </c>
    </row>
    <row r="825" spans="2:10" ht="51.75" customHeight="1" x14ac:dyDescent="0.25">
      <c r="B825" s="430" t="s">
        <v>95</v>
      </c>
      <c r="C825" s="431"/>
      <c r="D825" s="431"/>
      <c r="E825" s="432"/>
      <c r="F825" s="27">
        <v>0</v>
      </c>
      <c r="G825" s="27">
        <v>11250</v>
      </c>
      <c r="H825" s="27">
        <v>0</v>
      </c>
      <c r="I825" s="27">
        <v>0</v>
      </c>
      <c r="J825" s="27">
        <v>0</v>
      </c>
    </row>
    <row r="826" spans="2:10" ht="51.75" customHeight="1" x14ac:dyDescent="0.25">
      <c r="B826" s="430" t="s">
        <v>388</v>
      </c>
      <c r="C826" s="431"/>
      <c r="D826" s="431"/>
      <c r="E826" s="432"/>
      <c r="F826" s="27">
        <v>0</v>
      </c>
      <c r="G826" s="27">
        <v>11250</v>
      </c>
      <c r="H826" s="27">
        <v>0</v>
      </c>
      <c r="I826" s="27">
        <v>0</v>
      </c>
      <c r="J826" s="27">
        <v>0</v>
      </c>
    </row>
    <row r="827" spans="2:10" ht="51.75" customHeight="1" x14ac:dyDescent="0.25">
      <c r="B827" s="345" t="s">
        <v>80</v>
      </c>
      <c r="C827" s="346"/>
      <c r="D827" s="346"/>
      <c r="E827" s="347"/>
      <c r="F827" s="43">
        <v>0</v>
      </c>
      <c r="G827" s="43">
        <v>11250</v>
      </c>
      <c r="H827" s="43">
        <v>0</v>
      </c>
      <c r="I827" s="43">
        <v>0</v>
      </c>
      <c r="J827" s="43">
        <v>0</v>
      </c>
    </row>
    <row r="828" spans="2:10" ht="51.75" customHeight="1" x14ac:dyDescent="0.25">
      <c r="B828" s="360" t="s">
        <v>73</v>
      </c>
      <c r="C828" s="361"/>
      <c r="D828" s="361"/>
      <c r="E828" s="362"/>
      <c r="F828" s="43">
        <v>0</v>
      </c>
      <c r="G828" s="44">
        <v>11250</v>
      </c>
      <c r="H828" s="44">
        <v>0</v>
      </c>
      <c r="I828" s="44">
        <v>0</v>
      </c>
      <c r="J828" s="44">
        <v>0</v>
      </c>
    </row>
    <row r="829" spans="2:10" ht="51.75" customHeight="1" x14ac:dyDescent="0.25">
      <c r="B829" s="360" t="s">
        <v>224</v>
      </c>
      <c r="C829" s="361"/>
      <c r="D829" s="361"/>
      <c r="E829" s="362"/>
      <c r="F829" s="44">
        <v>0</v>
      </c>
      <c r="G829" s="44">
        <v>11250</v>
      </c>
      <c r="H829" s="44">
        <v>0</v>
      </c>
      <c r="I829" s="44">
        <v>0</v>
      </c>
      <c r="J829" s="44">
        <v>0</v>
      </c>
    </row>
    <row r="830" spans="2:10" ht="51.75" customHeight="1" x14ac:dyDescent="0.25">
      <c r="B830" s="427" t="s">
        <v>323</v>
      </c>
      <c r="C830" s="428"/>
      <c r="D830" s="428"/>
      <c r="E830" s="429"/>
      <c r="F830" s="32">
        <v>19374</v>
      </c>
      <c r="G830" s="32">
        <v>0</v>
      </c>
      <c r="H830" s="32">
        <v>0</v>
      </c>
      <c r="I830" s="32">
        <v>0</v>
      </c>
      <c r="J830" s="32">
        <v>0</v>
      </c>
    </row>
    <row r="831" spans="2:10" ht="51.75" customHeight="1" x14ac:dyDescent="0.25">
      <c r="B831" s="433" t="s">
        <v>290</v>
      </c>
      <c r="C831" s="434"/>
      <c r="D831" s="434"/>
      <c r="E831" s="435"/>
      <c r="F831" s="42">
        <v>19374</v>
      </c>
      <c r="G831" s="42">
        <v>0</v>
      </c>
      <c r="H831" s="42">
        <v>0</v>
      </c>
      <c r="I831" s="42">
        <v>0</v>
      </c>
      <c r="J831" s="42">
        <v>0</v>
      </c>
    </row>
    <row r="832" spans="2:10" ht="51.75" customHeight="1" x14ac:dyDescent="0.25">
      <c r="B832" s="354" t="s">
        <v>95</v>
      </c>
      <c r="C832" s="355"/>
      <c r="D832" s="355"/>
      <c r="E832" s="356"/>
      <c r="F832" s="27">
        <v>19374</v>
      </c>
      <c r="G832" s="27">
        <v>0</v>
      </c>
      <c r="H832" s="27">
        <v>0</v>
      </c>
      <c r="I832" s="27">
        <v>0</v>
      </c>
      <c r="J832" s="27">
        <v>0</v>
      </c>
    </row>
    <row r="833" spans="2:10" ht="51.75" customHeight="1" x14ac:dyDescent="0.25">
      <c r="B833" s="354" t="s">
        <v>388</v>
      </c>
      <c r="C833" s="355"/>
      <c r="D833" s="355"/>
      <c r="E833" s="356"/>
      <c r="F833" s="27">
        <v>19374</v>
      </c>
      <c r="G833" s="27">
        <v>0</v>
      </c>
      <c r="H833" s="27">
        <v>0</v>
      </c>
      <c r="I833" s="27">
        <v>0</v>
      </c>
      <c r="J833" s="27">
        <v>0</v>
      </c>
    </row>
    <row r="834" spans="2:10" ht="51.75" customHeight="1" x14ac:dyDescent="0.25">
      <c r="B834" s="345" t="s">
        <v>80</v>
      </c>
      <c r="C834" s="346"/>
      <c r="D834" s="346"/>
      <c r="E834" s="347"/>
      <c r="F834" s="43">
        <v>19374</v>
      </c>
      <c r="G834" s="43">
        <v>0</v>
      </c>
      <c r="H834" s="43">
        <v>0</v>
      </c>
      <c r="I834" s="43">
        <v>0</v>
      </c>
      <c r="J834" s="43">
        <v>0</v>
      </c>
    </row>
    <row r="835" spans="2:10" ht="51.75" customHeight="1" x14ac:dyDescent="0.25">
      <c r="B835" s="348" t="s">
        <v>73</v>
      </c>
      <c r="C835" s="349"/>
      <c r="D835" s="349"/>
      <c r="E835" s="350"/>
      <c r="F835" s="43">
        <v>19374</v>
      </c>
      <c r="G835" s="43">
        <v>0</v>
      </c>
      <c r="H835" s="43">
        <v>0</v>
      </c>
      <c r="I835" s="43">
        <v>0</v>
      </c>
      <c r="J835" s="43">
        <v>0</v>
      </c>
    </row>
    <row r="836" spans="2:10" ht="51.75" customHeight="1" x14ac:dyDescent="0.25">
      <c r="B836" s="342" t="s">
        <v>224</v>
      </c>
      <c r="C836" s="343"/>
      <c r="D836" s="343"/>
      <c r="E836" s="344"/>
      <c r="F836" s="162">
        <v>0</v>
      </c>
      <c r="G836" s="44">
        <v>0</v>
      </c>
      <c r="H836" s="44">
        <v>0</v>
      </c>
      <c r="I836" s="44">
        <v>0</v>
      </c>
      <c r="J836" s="44">
        <v>0</v>
      </c>
    </row>
    <row r="837" spans="2:10" ht="51.75" customHeight="1" x14ac:dyDescent="0.25">
      <c r="B837" s="354" t="s">
        <v>205</v>
      </c>
      <c r="C837" s="355"/>
      <c r="D837" s="355"/>
      <c r="E837" s="356"/>
      <c r="F837" s="27">
        <v>0</v>
      </c>
      <c r="G837" s="27">
        <v>0</v>
      </c>
      <c r="H837" s="27">
        <v>0</v>
      </c>
      <c r="I837" s="27">
        <v>0</v>
      </c>
      <c r="J837" s="27">
        <v>0</v>
      </c>
    </row>
    <row r="838" spans="2:10" ht="51.75" customHeight="1" x14ac:dyDescent="0.25">
      <c r="B838" s="354" t="s">
        <v>389</v>
      </c>
      <c r="C838" s="355"/>
      <c r="D838" s="355"/>
      <c r="E838" s="356"/>
      <c r="F838" s="27">
        <v>0</v>
      </c>
      <c r="G838" s="27">
        <v>0</v>
      </c>
      <c r="H838" s="27">
        <v>0</v>
      </c>
      <c r="I838" s="27">
        <v>0</v>
      </c>
      <c r="J838" s="27">
        <v>0</v>
      </c>
    </row>
    <row r="839" spans="2:10" ht="51.75" customHeight="1" x14ac:dyDescent="0.25">
      <c r="B839" s="345" t="s">
        <v>80</v>
      </c>
      <c r="C839" s="346"/>
      <c r="D839" s="346"/>
      <c r="E839" s="347"/>
      <c r="F839" s="43">
        <v>0</v>
      </c>
      <c r="G839" s="43">
        <v>0</v>
      </c>
      <c r="H839" s="43">
        <v>0</v>
      </c>
      <c r="I839" s="43">
        <v>0</v>
      </c>
      <c r="J839" s="43">
        <v>0</v>
      </c>
    </row>
    <row r="840" spans="2:10" ht="51.75" customHeight="1" x14ac:dyDescent="0.25">
      <c r="B840" s="348" t="s">
        <v>73</v>
      </c>
      <c r="C840" s="349"/>
      <c r="D840" s="349"/>
      <c r="E840" s="350"/>
      <c r="F840" s="43">
        <v>0</v>
      </c>
      <c r="G840" s="43">
        <v>0</v>
      </c>
      <c r="H840" s="43">
        <v>0</v>
      </c>
      <c r="I840" s="43">
        <v>0</v>
      </c>
      <c r="J840" s="43">
        <v>0</v>
      </c>
    </row>
    <row r="841" spans="2:10" ht="51.75" customHeight="1" x14ac:dyDescent="0.25">
      <c r="B841" s="342" t="s">
        <v>224</v>
      </c>
      <c r="C841" s="343"/>
      <c r="D841" s="343"/>
      <c r="E841" s="344"/>
      <c r="F841" s="44">
        <v>0</v>
      </c>
      <c r="G841" s="44">
        <v>0</v>
      </c>
      <c r="H841" s="44">
        <v>0</v>
      </c>
      <c r="I841" s="44">
        <v>0</v>
      </c>
      <c r="J841" s="44">
        <v>0</v>
      </c>
    </row>
    <row r="842" spans="2:10" ht="51.75" customHeight="1" x14ac:dyDescent="0.25">
      <c r="B842" s="351" t="s">
        <v>325</v>
      </c>
      <c r="C842" s="352"/>
      <c r="D842" s="352"/>
      <c r="E842" s="353"/>
      <c r="F842" s="16">
        <v>0</v>
      </c>
      <c r="G842" s="16">
        <v>296735</v>
      </c>
      <c r="H842" s="16">
        <v>0</v>
      </c>
      <c r="I842" s="16">
        <v>0</v>
      </c>
      <c r="J842" s="16">
        <v>0</v>
      </c>
    </row>
    <row r="843" spans="2:10" ht="51.75" customHeight="1" x14ac:dyDescent="0.25">
      <c r="B843" s="357" t="s">
        <v>217</v>
      </c>
      <c r="C843" s="358"/>
      <c r="D843" s="358"/>
      <c r="E843" s="359"/>
      <c r="F843" s="17">
        <v>0</v>
      </c>
      <c r="G843" s="17">
        <v>296735</v>
      </c>
      <c r="H843" s="17">
        <v>0</v>
      </c>
      <c r="I843" s="17">
        <v>0</v>
      </c>
      <c r="J843" s="17">
        <v>0</v>
      </c>
    </row>
    <row r="844" spans="2:10" ht="51.75" customHeight="1" x14ac:dyDescent="0.25">
      <c r="B844" s="354" t="s">
        <v>279</v>
      </c>
      <c r="C844" s="355"/>
      <c r="D844" s="355"/>
      <c r="E844" s="356"/>
      <c r="F844" s="18">
        <v>0</v>
      </c>
      <c r="G844" s="18">
        <v>180335</v>
      </c>
      <c r="H844" s="18">
        <v>0</v>
      </c>
      <c r="I844" s="18">
        <v>0</v>
      </c>
      <c r="J844" s="18">
        <v>0</v>
      </c>
    </row>
    <row r="845" spans="2:10" ht="51.75" customHeight="1" x14ac:dyDescent="0.25">
      <c r="B845" s="354" t="s">
        <v>388</v>
      </c>
      <c r="C845" s="355"/>
      <c r="D845" s="355"/>
      <c r="E845" s="356"/>
      <c r="F845" s="18">
        <v>0</v>
      </c>
      <c r="G845" s="18">
        <v>180335</v>
      </c>
      <c r="H845" s="18">
        <v>0</v>
      </c>
      <c r="I845" s="18">
        <v>0</v>
      </c>
      <c r="J845" s="18">
        <v>0</v>
      </c>
    </row>
    <row r="846" spans="2:10" ht="51.75" customHeight="1" x14ac:dyDescent="0.25">
      <c r="B846" s="345" t="s">
        <v>80</v>
      </c>
      <c r="C846" s="346"/>
      <c r="D846" s="346"/>
      <c r="E846" s="347"/>
      <c r="F846" s="19">
        <v>0</v>
      </c>
      <c r="G846" s="19">
        <v>180335</v>
      </c>
      <c r="H846" s="19">
        <v>0</v>
      </c>
      <c r="I846" s="19">
        <v>0</v>
      </c>
      <c r="J846" s="19">
        <v>0</v>
      </c>
    </row>
    <row r="847" spans="2:10" ht="51.75" customHeight="1" x14ac:dyDescent="0.25">
      <c r="B847" s="360" t="s">
        <v>73</v>
      </c>
      <c r="C847" s="361"/>
      <c r="D847" s="361"/>
      <c r="E847" s="362"/>
      <c r="F847" s="24">
        <v>0</v>
      </c>
      <c r="G847" s="24">
        <v>180335</v>
      </c>
      <c r="H847" s="24">
        <v>0</v>
      </c>
      <c r="I847" s="24">
        <v>0</v>
      </c>
      <c r="J847" s="24">
        <v>0</v>
      </c>
    </row>
    <row r="848" spans="2:10" ht="51.75" customHeight="1" x14ac:dyDescent="0.25">
      <c r="B848" s="360" t="s">
        <v>224</v>
      </c>
      <c r="C848" s="361"/>
      <c r="D848" s="361"/>
      <c r="E848" s="362"/>
      <c r="F848" s="24">
        <v>0</v>
      </c>
      <c r="G848" s="24">
        <v>180335</v>
      </c>
      <c r="H848" s="24">
        <v>0</v>
      </c>
      <c r="I848" s="24">
        <v>0</v>
      </c>
      <c r="J848" s="24">
        <v>0</v>
      </c>
    </row>
    <row r="849" spans="2:10" ht="51.75" customHeight="1" x14ac:dyDescent="0.25">
      <c r="B849" s="354" t="s">
        <v>205</v>
      </c>
      <c r="C849" s="355"/>
      <c r="D849" s="355"/>
      <c r="E849" s="356"/>
      <c r="F849" s="18">
        <v>0</v>
      </c>
      <c r="G849" s="18">
        <v>116400</v>
      </c>
      <c r="H849" s="18">
        <v>0</v>
      </c>
      <c r="I849" s="18">
        <v>0</v>
      </c>
      <c r="J849" s="18">
        <v>0</v>
      </c>
    </row>
    <row r="850" spans="2:10" ht="51.75" customHeight="1" x14ac:dyDescent="0.25">
      <c r="B850" s="354" t="s">
        <v>392</v>
      </c>
      <c r="C850" s="355"/>
      <c r="D850" s="355"/>
      <c r="E850" s="356"/>
      <c r="F850" s="18">
        <v>0</v>
      </c>
      <c r="G850" s="18">
        <v>116400</v>
      </c>
      <c r="H850" s="18">
        <v>0</v>
      </c>
      <c r="I850" s="18">
        <v>0</v>
      </c>
      <c r="J850" s="18">
        <v>0</v>
      </c>
    </row>
    <row r="851" spans="2:10" ht="51.75" customHeight="1" x14ac:dyDescent="0.25">
      <c r="B851" s="354" t="s">
        <v>398</v>
      </c>
      <c r="C851" s="355"/>
      <c r="D851" s="355"/>
      <c r="E851" s="356"/>
      <c r="F851" s="18">
        <v>0</v>
      </c>
      <c r="G851" s="18">
        <v>116400</v>
      </c>
      <c r="H851" s="18">
        <v>0</v>
      </c>
      <c r="I851" s="18">
        <v>0</v>
      </c>
      <c r="J851" s="18">
        <v>0</v>
      </c>
    </row>
    <row r="852" spans="2:10" ht="51.75" customHeight="1" x14ac:dyDescent="0.25">
      <c r="B852" s="345" t="s">
        <v>80</v>
      </c>
      <c r="C852" s="346"/>
      <c r="D852" s="346"/>
      <c r="E852" s="347"/>
      <c r="F852" s="19">
        <v>0</v>
      </c>
      <c r="G852" s="19">
        <v>116400</v>
      </c>
      <c r="H852" s="19">
        <v>0</v>
      </c>
      <c r="I852" s="19">
        <v>0</v>
      </c>
      <c r="J852" s="19">
        <v>0</v>
      </c>
    </row>
    <row r="853" spans="2:10" ht="51.75" customHeight="1" x14ac:dyDescent="0.25">
      <c r="B853" s="360" t="s">
        <v>73</v>
      </c>
      <c r="C853" s="361"/>
      <c r="D853" s="361"/>
      <c r="E853" s="362"/>
      <c r="F853" s="24">
        <v>0</v>
      </c>
      <c r="G853" s="24">
        <v>116400</v>
      </c>
      <c r="H853" s="24">
        <v>0</v>
      </c>
      <c r="I853" s="24">
        <v>0</v>
      </c>
      <c r="J853" s="24">
        <v>0</v>
      </c>
    </row>
    <row r="854" spans="2:10" ht="51.75" customHeight="1" x14ac:dyDescent="0.25">
      <c r="B854" s="360" t="s">
        <v>224</v>
      </c>
      <c r="C854" s="361"/>
      <c r="D854" s="361"/>
      <c r="E854" s="362"/>
      <c r="F854" s="24">
        <v>0</v>
      </c>
      <c r="G854" s="24">
        <v>116400</v>
      </c>
      <c r="H854" s="24">
        <v>0</v>
      </c>
      <c r="I854" s="24">
        <v>0</v>
      </c>
      <c r="J854" s="24">
        <v>0</v>
      </c>
    </row>
    <row r="855" spans="2:10" ht="51.75" customHeight="1" x14ac:dyDescent="0.25">
      <c r="B855" s="351" t="s">
        <v>381</v>
      </c>
      <c r="C855" s="352"/>
      <c r="D855" s="352"/>
      <c r="E855" s="353"/>
      <c r="F855" s="16">
        <v>0</v>
      </c>
      <c r="G855" s="16">
        <v>127500</v>
      </c>
      <c r="H855" s="16">
        <v>0</v>
      </c>
      <c r="I855" s="32">
        <v>0</v>
      </c>
      <c r="J855" s="32">
        <v>0</v>
      </c>
    </row>
    <row r="856" spans="2:10" ht="51.75" customHeight="1" x14ac:dyDescent="0.25">
      <c r="B856" s="357" t="s">
        <v>217</v>
      </c>
      <c r="C856" s="358"/>
      <c r="D856" s="358"/>
      <c r="E856" s="359"/>
      <c r="F856" s="17">
        <v>0</v>
      </c>
      <c r="G856" s="17">
        <v>127500</v>
      </c>
      <c r="H856" s="17">
        <v>0</v>
      </c>
      <c r="I856" s="42">
        <v>0</v>
      </c>
      <c r="J856" s="42">
        <v>0</v>
      </c>
    </row>
    <row r="857" spans="2:10" ht="51.75" customHeight="1" x14ac:dyDescent="0.25">
      <c r="B857" s="354" t="s">
        <v>279</v>
      </c>
      <c r="C857" s="355"/>
      <c r="D857" s="355"/>
      <c r="E857" s="356"/>
      <c r="F857" s="18">
        <v>0</v>
      </c>
      <c r="G857" s="18">
        <v>97500</v>
      </c>
      <c r="H857" s="18">
        <v>0</v>
      </c>
      <c r="I857" s="27">
        <v>0</v>
      </c>
      <c r="J857" s="27">
        <v>0</v>
      </c>
    </row>
    <row r="858" spans="2:10" ht="51.75" customHeight="1" x14ac:dyDescent="0.25">
      <c r="B858" s="354" t="s">
        <v>388</v>
      </c>
      <c r="C858" s="355"/>
      <c r="D858" s="355"/>
      <c r="E858" s="356"/>
      <c r="F858" s="18">
        <v>0</v>
      </c>
      <c r="G858" s="18">
        <v>97500</v>
      </c>
      <c r="H858" s="18">
        <v>0</v>
      </c>
      <c r="I858" s="27">
        <v>0</v>
      </c>
      <c r="J858" s="27">
        <v>0</v>
      </c>
    </row>
    <row r="859" spans="2:10" ht="51.75" customHeight="1" x14ac:dyDescent="0.25">
      <c r="B859" s="345" t="s">
        <v>80</v>
      </c>
      <c r="C859" s="346"/>
      <c r="D859" s="346"/>
      <c r="E859" s="347"/>
      <c r="F859" s="19">
        <v>0</v>
      </c>
      <c r="G859" s="19">
        <v>97500</v>
      </c>
      <c r="H859" s="19">
        <v>0</v>
      </c>
      <c r="I859" s="43">
        <v>0</v>
      </c>
      <c r="J859" s="43">
        <v>0</v>
      </c>
    </row>
    <row r="860" spans="2:10" ht="51.75" customHeight="1" x14ac:dyDescent="0.25">
      <c r="B860" s="360" t="s">
        <v>73</v>
      </c>
      <c r="C860" s="361"/>
      <c r="D860" s="361"/>
      <c r="E860" s="362"/>
      <c r="F860" s="24">
        <v>0</v>
      </c>
      <c r="G860" s="24">
        <v>97500</v>
      </c>
      <c r="H860" s="24">
        <v>0</v>
      </c>
      <c r="I860" s="44">
        <v>0</v>
      </c>
      <c r="J860" s="44">
        <v>0</v>
      </c>
    </row>
    <row r="861" spans="2:10" ht="51.75" customHeight="1" x14ac:dyDescent="0.25">
      <c r="B861" s="360" t="s">
        <v>224</v>
      </c>
      <c r="C861" s="361"/>
      <c r="D861" s="361"/>
      <c r="E861" s="362"/>
      <c r="F861" s="24">
        <v>0</v>
      </c>
      <c r="G861" s="24">
        <v>97500</v>
      </c>
      <c r="H861" s="24">
        <v>0</v>
      </c>
      <c r="I861" s="44">
        <v>0</v>
      </c>
      <c r="J861" s="44">
        <v>0</v>
      </c>
    </row>
    <row r="862" spans="2:10" ht="51.75" customHeight="1" x14ac:dyDescent="0.25">
      <c r="B862" s="354" t="s">
        <v>205</v>
      </c>
      <c r="C862" s="355"/>
      <c r="D862" s="355"/>
      <c r="E862" s="356"/>
      <c r="F862" s="18">
        <v>0</v>
      </c>
      <c r="G862" s="18">
        <v>30000</v>
      </c>
      <c r="H862" s="18">
        <v>0</v>
      </c>
      <c r="I862" s="27">
        <v>0</v>
      </c>
      <c r="J862" s="27">
        <v>0</v>
      </c>
    </row>
    <row r="863" spans="2:10" ht="51.75" customHeight="1" x14ac:dyDescent="0.25">
      <c r="B863" s="354" t="s">
        <v>389</v>
      </c>
      <c r="C863" s="355"/>
      <c r="D863" s="355"/>
      <c r="E863" s="356"/>
      <c r="F863" s="18">
        <v>0</v>
      </c>
      <c r="G863" s="18">
        <v>30000</v>
      </c>
      <c r="H863" s="18">
        <v>0</v>
      </c>
      <c r="I863" s="27">
        <v>0</v>
      </c>
      <c r="J863" s="27">
        <v>0</v>
      </c>
    </row>
    <row r="864" spans="2:10" ht="51.75" customHeight="1" x14ac:dyDescent="0.25">
      <c r="B864" s="345" t="s">
        <v>80</v>
      </c>
      <c r="C864" s="346"/>
      <c r="D864" s="346"/>
      <c r="E864" s="347"/>
      <c r="F864" s="19">
        <v>0</v>
      </c>
      <c r="G864" s="19">
        <v>30000</v>
      </c>
      <c r="H864" s="19">
        <v>0</v>
      </c>
      <c r="I864" s="43">
        <v>0</v>
      </c>
      <c r="J864" s="43">
        <v>0</v>
      </c>
    </row>
    <row r="865" spans="2:10" ht="51.75" customHeight="1" x14ac:dyDescent="0.25">
      <c r="B865" s="360" t="s">
        <v>73</v>
      </c>
      <c r="C865" s="361"/>
      <c r="D865" s="361"/>
      <c r="E865" s="362"/>
      <c r="F865" s="24">
        <v>0</v>
      </c>
      <c r="G865" s="24">
        <v>30000</v>
      </c>
      <c r="H865" s="24">
        <v>0</v>
      </c>
      <c r="I865" s="44">
        <v>0</v>
      </c>
      <c r="J865" s="44">
        <v>0</v>
      </c>
    </row>
    <row r="866" spans="2:10" ht="51.75" customHeight="1" x14ac:dyDescent="0.25">
      <c r="B866" s="360" t="s">
        <v>224</v>
      </c>
      <c r="C866" s="361"/>
      <c r="D866" s="361"/>
      <c r="E866" s="362"/>
      <c r="F866" s="24">
        <v>0</v>
      </c>
      <c r="G866" s="24">
        <v>30000</v>
      </c>
      <c r="H866" s="24">
        <v>0</v>
      </c>
      <c r="I866" s="44">
        <v>0</v>
      </c>
      <c r="J866" s="44">
        <v>0</v>
      </c>
    </row>
    <row r="867" spans="2:10" ht="51.75" customHeight="1" x14ac:dyDescent="0.25">
      <c r="B867" s="351" t="s">
        <v>409</v>
      </c>
      <c r="C867" s="352"/>
      <c r="D867" s="352"/>
      <c r="E867" s="353"/>
      <c r="F867" s="16">
        <v>0</v>
      </c>
      <c r="G867" s="16">
        <v>281814.38</v>
      </c>
      <c r="H867" s="16">
        <f>H868</f>
        <v>271600</v>
      </c>
      <c r="I867" s="32">
        <v>0</v>
      </c>
      <c r="J867" s="32">
        <v>0</v>
      </c>
    </row>
    <row r="868" spans="2:10" ht="51.75" customHeight="1" x14ac:dyDescent="0.25">
      <c r="B868" s="357" t="s">
        <v>217</v>
      </c>
      <c r="C868" s="358"/>
      <c r="D868" s="358"/>
      <c r="E868" s="359"/>
      <c r="F868" s="17">
        <v>0</v>
      </c>
      <c r="G868" s="17">
        <v>281814.38</v>
      </c>
      <c r="H868" s="17">
        <f>H869+H876</f>
        <v>271600</v>
      </c>
      <c r="I868" s="42">
        <v>0</v>
      </c>
      <c r="J868" s="42">
        <v>0</v>
      </c>
    </row>
    <row r="869" spans="2:10" ht="51.75" customHeight="1" x14ac:dyDescent="0.25">
      <c r="B869" s="354" t="s">
        <v>279</v>
      </c>
      <c r="C869" s="355"/>
      <c r="D869" s="355"/>
      <c r="E869" s="356"/>
      <c r="F869" s="18">
        <v>0</v>
      </c>
      <c r="G869" s="18">
        <v>30250</v>
      </c>
      <c r="H869" s="18">
        <f>H870</f>
        <v>20000</v>
      </c>
      <c r="I869" s="27">
        <v>0</v>
      </c>
      <c r="J869" s="27">
        <v>0</v>
      </c>
    </row>
    <row r="870" spans="2:10" ht="51.75" customHeight="1" x14ac:dyDescent="0.25">
      <c r="B870" s="354" t="s">
        <v>388</v>
      </c>
      <c r="C870" s="355"/>
      <c r="D870" s="355"/>
      <c r="E870" s="356"/>
      <c r="F870" s="18">
        <v>0</v>
      </c>
      <c r="G870" s="18">
        <v>30250</v>
      </c>
      <c r="H870" s="18">
        <f>H871</f>
        <v>20000</v>
      </c>
      <c r="I870" s="27">
        <v>0</v>
      </c>
      <c r="J870" s="27">
        <v>0</v>
      </c>
    </row>
    <row r="871" spans="2:10" ht="51.75" customHeight="1" x14ac:dyDescent="0.25">
      <c r="B871" s="345" t="s">
        <v>80</v>
      </c>
      <c r="C871" s="346"/>
      <c r="D871" s="346"/>
      <c r="E871" s="347"/>
      <c r="F871" s="19">
        <v>0</v>
      </c>
      <c r="G871" s="19">
        <v>30250</v>
      </c>
      <c r="H871" s="19">
        <f>H874</f>
        <v>20000</v>
      </c>
      <c r="I871" s="43">
        <v>0</v>
      </c>
      <c r="J871" s="43">
        <v>0</v>
      </c>
    </row>
    <row r="872" spans="2:10" ht="51.75" customHeight="1" x14ac:dyDescent="0.25">
      <c r="B872" s="348" t="s">
        <v>225</v>
      </c>
      <c r="C872" s="349"/>
      <c r="D872" s="349"/>
      <c r="E872" s="350"/>
      <c r="F872" s="19">
        <v>0</v>
      </c>
      <c r="G872" s="24">
        <v>10250</v>
      </c>
      <c r="H872" s="24">
        <v>0</v>
      </c>
      <c r="I872" s="44">
        <v>0</v>
      </c>
      <c r="J872" s="44">
        <v>0</v>
      </c>
    </row>
    <row r="873" spans="2:10" ht="51.75" customHeight="1" x14ac:dyDescent="0.25">
      <c r="B873" s="342" t="s">
        <v>226</v>
      </c>
      <c r="C873" s="343"/>
      <c r="D873" s="343"/>
      <c r="E873" s="344"/>
      <c r="F873" s="24">
        <v>0</v>
      </c>
      <c r="G873" s="24">
        <v>10250</v>
      </c>
      <c r="H873" s="24">
        <v>0</v>
      </c>
      <c r="I873" s="44">
        <v>0</v>
      </c>
      <c r="J873" s="44">
        <v>0</v>
      </c>
    </row>
    <row r="874" spans="2:10" ht="51.75" customHeight="1" x14ac:dyDescent="0.25">
      <c r="B874" s="348" t="s">
        <v>73</v>
      </c>
      <c r="C874" s="349"/>
      <c r="D874" s="349"/>
      <c r="E874" s="350"/>
      <c r="F874" s="19">
        <v>0</v>
      </c>
      <c r="G874" s="19">
        <v>20000</v>
      </c>
      <c r="H874" s="19">
        <v>20000</v>
      </c>
      <c r="I874" s="43">
        <v>0</v>
      </c>
      <c r="J874" s="43">
        <v>0</v>
      </c>
    </row>
    <row r="875" spans="2:10" ht="51.75" customHeight="1" x14ac:dyDescent="0.25">
      <c r="B875" s="360" t="s">
        <v>224</v>
      </c>
      <c r="C875" s="361"/>
      <c r="D875" s="361"/>
      <c r="E875" s="362"/>
      <c r="F875" s="24">
        <v>0</v>
      </c>
      <c r="G875" s="24">
        <v>20000</v>
      </c>
      <c r="H875" s="24">
        <v>20000</v>
      </c>
      <c r="I875" s="44">
        <v>0</v>
      </c>
      <c r="J875" s="44">
        <v>0</v>
      </c>
    </row>
    <row r="876" spans="2:10" ht="51.75" customHeight="1" x14ac:dyDescent="0.25">
      <c r="B876" s="354" t="s">
        <v>205</v>
      </c>
      <c r="C876" s="355"/>
      <c r="D876" s="355"/>
      <c r="E876" s="356"/>
      <c r="F876" s="18">
        <v>0</v>
      </c>
      <c r="G876" s="18">
        <v>251564.38</v>
      </c>
      <c r="H876" s="18">
        <v>251600</v>
      </c>
      <c r="I876" s="27">
        <v>0</v>
      </c>
      <c r="J876" s="27">
        <v>0</v>
      </c>
    </row>
    <row r="877" spans="2:10" ht="51.75" customHeight="1" x14ac:dyDescent="0.25">
      <c r="B877" s="354" t="s">
        <v>392</v>
      </c>
      <c r="C877" s="355"/>
      <c r="D877" s="355"/>
      <c r="E877" s="356"/>
      <c r="F877" s="18">
        <v>0</v>
      </c>
      <c r="G877" s="18">
        <v>251564.38</v>
      </c>
      <c r="H877" s="18">
        <v>251600</v>
      </c>
      <c r="I877" s="27">
        <v>0</v>
      </c>
      <c r="J877" s="27">
        <v>0</v>
      </c>
    </row>
    <row r="878" spans="2:10" ht="51.75" customHeight="1" x14ac:dyDescent="0.25">
      <c r="B878" s="354" t="s">
        <v>396</v>
      </c>
      <c r="C878" s="355"/>
      <c r="D878" s="355"/>
      <c r="E878" s="356"/>
      <c r="F878" s="18">
        <v>0</v>
      </c>
      <c r="G878" s="18">
        <v>251564.38</v>
      </c>
      <c r="H878" s="18">
        <v>251600</v>
      </c>
      <c r="I878" s="27">
        <v>0</v>
      </c>
      <c r="J878" s="27">
        <v>0</v>
      </c>
    </row>
    <row r="879" spans="2:10" ht="51.75" customHeight="1" x14ac:dyDescent="0.25">
      <c r="B879" s="345" t="s">
        <v>80</v>
      </c>
      <c r="C879" s="346"/>
      <c r="D879" s="346"/>
      <c r="E879" s="347"/>
      <c r="F879" s="19">
        <v>0</v>
      </c>
      <c r="G879" s="19">
        <v>251564.38</v>
      </c>
      <c r="H879" s="19">
        <v>251600</v>
      </c>
      <c r="I879" s="43">
        <v>0</v>
      </c>
      <c r="J879" s="43">
        <v>0</v>
      </c>
    </row>
    <row r="880" spans="2:10" ht="51.75" customHeight="1" x14ac:dyDescent="0.25">
      <c r="B880" s="360" t="s">
        <v>73</v>
      </c>
      <c r="C880" s="361"/>
      <c r="D880" s="361"/>
      <c r="E880" s="362"/>
      <c r="F880" s="24">
        <v>0</v>
      </c>
      <c r="G880" s="24">
        <v>251564.38</v>
      </c>
      <c r="H880" s="24">
        <v>251600</v>
      </c>
      <c r="I880" s="44">
        <v>0</v>
      </c>
      <c r="J880" s="44">
        <v>0</v>
      </c>
    </row>
    <row r="881" spans="2:10" ht="51.75" customHeight="1" x14ac:dyDescent="0.25">
      <c r="B881" s="360" t="s">
        <v>224</v>
      </c>
      <c r="C881" s="361"/>
      <c r="D881" s="361"/>
      <c r="E881" s="362"/>
      <c r="F881" s="24">
        <v>0</v>
      </c>
      <c r="G881" s="24">
        <v>251564.38</v>
      </c>
      <c r="H881" s="24">
        <v>251600</v>
      </c>
      <c r="I881" s="44">
        <v>0</v>
      </c>
      <c r="J881" s="44">
        <v>0</v>
      </c>
    </row>
    <row r="882" spans="2:10" ht="51.75" customHeight="1" x14ac:dyDescent="0.25">
      <c r="B882" s="351" t="s">
        <v>382</v>
      </c>
      <c r="C882" s="352"/>
      <c r="D882" s="352"/>
      <c r="E882" s="353"/>
      <c r="F882" s="16">
        <v>0</v>
      </c>
      <c r="G882" s="16">
        <v>15000</v>
      </c>
      <c r="H882" s="16">
        <f>H883</f>
        <v>315000</v>
      </c>
      <c r="I882" s="16">
        <f>I883</f>
        <v>30000</v>
      </c>
      <c r="J882" s="16">
        <f>J883</f>
        <v>0</v>
      </c>
    </row>
    <row r="883" spans="2:10" ht="51.75" customHeight="1" x14ac:dyDescent="0.25">
      <c r="B883" s="357" t="s">
        <v>217</v>
      </c>
      <c r="C883" s="358"/>
      <c r="D883" s="358"/>
      <c r="E883" s="359"/>
      <c r="F883" s="17">
        <v>0</v>
      </c>
      <c r="G883" s="17">
        <v>15000</v>
      </c>
      <c r="H883" s="17">
        <f>H884+H891+H903</f>
        <v>315000</v>
      </c>
      <c r="I883" s="17">
        <f>I884+I891+I903</f>
        <v>30000</v>
      </c>
      <c r="J883" s="17">
        <f>J884+J891+J903</f>
        <v>0</v>
      </c>
    </row>
    <row r="884" spans="2:10" ht="51.75" customHeight="1" x14ac:dyDescent="0.25">
      <c r="B884" s="354" t="s">
        <v>279</v>
      </c>
      <c r="C884" s="355"/>
      <c r="D884" s="355"/>
      <c r="E884" s="356"/>
      <c r="F884" s="18">
        <v>0</v>
      </c>
      <c r="G884" s="18">
        <v>10000</v>
      </c>
      <c r="H884" s="18">
        <f>H885</f>
        <v>40000</v>
      </c>
      <c r="I884" s="18">
        <f>I886</f>
        <v>0</v>
      </c>
      <c r="J884" s="18">
        <f>J886</f>
        <v>0</v>
      </c>
    </row>
    <row r="885" spans="2:10" ht="51.75" customHeight="1" x14ac:dyDescent="0.25">
      <c r="B885" s="354" t="s">
        <v>408</v>
      </c>
      <c r="C885" s="355"/>
      <c r="D885" s="355"/>
      <c r="E885" s="356"/>
      <c r="F885" s="18">
        <v>0</v>
      </c>
      <c r="G885" s="18">
        <v>10000</v>
      </c>
      <c r="H885" s="18">
        <f>H886</f>
        <v>40000</v>
      </c>
      <c r="I885" s="18">
        <f>I887</f>
        <v>0</v>
      </c>
      <c r="J885" s="18">
        <f>J887</f>
        <v>0</v>
      </c>
    </row>
    <row r="886" spans="2:10" ht="51.75" customHeight="1" x14ac:dyDescent="0.25">
      <c r="B886" s="345" t="s">
        <v>80</v>
      </c>
      <c r="C886" s="346"/>
      <c r="D886" s="346"/>
      <c r="E886" s="347"/>
      <c r="F886" s="19">
        <v>0</v>
      </c>
      <c r="G886" s="19">
        <v>10000</v>
      </c>
      <c r="H886" s="19">
        <f>H887+H889</f>
        <v>40000</v>
      </c>
      <c r="I886" s="46">
        <v>0</v>
      </c>
      <c r="J886" s="46">
        <v>0</v>
      </c>
    </row>
    <row r="887" spans="2:10" ht="51.75" customHeight="1" x14ac:dyDescent="0.25">
      <c r="B887" s="348" t="s">
        <v>225</v>
      </c>
      <c r="C887" s="349"/>
      <c r="D887" s="349"/>
      <c r="E887" s="350"/>
      <c r="F887" s="19">
        <v>0</v>
      </c>
      <c r="G887" s="24">
        <v>10000</v>
      </c>
      <c r="H887" s="24">
        <v>10000</v>
      </c>
      <c r="I887" s="46">
        <v>0</v>
      </c>
      <c r="J887" s="46">
        <v>0</v>
      </c>
    </row>
    <row r="888" spans="2:10" ht="51.75" customHeight="1" x14ac:dyDescent="0.25">
      <c r="B888" s="342" t="s">
        <v>226</v>
      </c>
      <c r="C888" s="343"/>
      <c r="D888" s="343"/>
      <c r="E888" s="344"/>
      <c r="F888" s="24">
        <v>0</v>
      </c>
      <c r="G888" s="24">
        <v>10000</v>
      </c>
      <c r="H888" s="24">
        <v>10000</v>
      </c>
      <c r="I888" s="46">
        <v>0</v>
      </c>
      <c r="J888" s="46">
        <v>0</v>
      </c>
    </row>
    <row r="889" spans="2:10" ht="51.75" customHeight="1" x14ac:dyDescent="0.25">
      <c r="B889" s="348" t="s">
        <v>73</v>
      </c>
      <c r="C889" s="349"/>
      <c r="D889" s="349"/>
      <c r="E889" s="350"/>
      <c r="F889" s="19">
        <v>0</v>
      </c>
      <c r="G889" s="24">
        <v>0</v>
      </c>
      <c r="H889" s="19">
        <v>30000</v>
      </c>
      <c r="I889" s="43">
        <v>0</v>
      </c>
      <c r="J889" s="43">
        <v>0</v>
      </c>
    </row>
    <row r="890" spans="2:10" ht="51.75" customHeight="1" x14ac:dyDescent="0.25">
      <c r="B890" s="360" t="s">
        <v>224</v>
      </c>
      <c r="C890" s="361"/>
      <c r="D890" s="361"/>
      <c r="E890" s="362"/>
      <c r="F890" s="24">
        <v>0</v>
      </c>
      <c r="G890" s="24">
        <v>0</v>
      </c>
      <c r="H890" s="24">
        <v>30000</v>
      </c>
      <c r="I890" s="44">
        <v>0</v>
      </c>
      <c r="J890" s="44">
        <v>0</v>
      </c>
    </row>
    <row r="891" spans="2:10" ht="51.75" customHeight="1" x14ac:dyDescent="0.25">
      <c r="B891" s="354" t="s">
        <v>205</v>
      </c>
      <c r="C891" s="355"/>
      <c r="D891" s="355"/>
      <c r="E891" s="356"/>
      <c r="F891" s="18">
        <v>0</v>
      </c>
      <c r="G891" s="18">
        <v>5000</v>
      </c>
      <c r="H891" s="18">
        <f>H892</f>
        <v>245000</v>
      </c>
      <c r="I891" s="27">
        <f t="shared" ref="I891:J893" si="12">I899</f>
        <v>30000</v>
      </c>
      <c r="J891" s="27">
        <f t="shared" si="12"/>
        <v>0</v>
      </c>
    </row>
    <row r="892" spans="2:10" ht="51.75" customHeight="1" x14ac:dyDescent="0.25">
      <c r="B892" s="354" t="s">
        <v>406</v>
      </c>
      <c r="C892" s="355"/>
      <c r="D892" s="355"/>
      <c r="E892" s="356"/>
      <c r="F892" s="18">
        <v>0</v>
      </c>
      <c r="G892" s="18">
        <v>5000</v>
      </c>
      <c r="H892" s="18">
        <f>H893</f>
        <v>245000</v>
      </c>
      <c r="I892" s="27">
        <f t="shared" si="12"/>
        <v>30000</v>
      </c>
      <c r="J892" s="27">
        <f t="shared" si="12"/>
        <v>0</v>
      </c>
    </row>
    <row r="893" spans="2:10" ht="51.75" customHeight="1" x14ac:dyDescent="0.25">
      <c r="B893" s="354" t="s">
        <v>398</v>
      </c>
      <c r="C893" s="355"/>
      <c r="D893" s="355"/>
      <c r="E893" s="356"/>
      <c r="F893" s="18">
        <v>0</v>
      </c>
      <c r="G893" s="18">
        <v>5000</v>
      </c>
      <c r="H893" s="18">
        <f>H894</f>
        <v>245000</v>
      </c>
      <c r="I893" s="27">
        <f t="shared" si="12"/>
        <v>30000</v>
      </c>
      <c r="J893" s="27">
        <f t="shared" si="12"/>
        <v>0</v>
      </c>
    </row>
    <row r="894" spans="2:10" ht="51.75" customHeight="1" x14ac:dyDescent="0.25">
      <c r="B894" s="345" t="s">
        <v>80</v>
      </c>
      <c r="C894" s="346"/>
      <c r="D894" s="346"/>
      <c r="E894" s="347"/>
      <c r="F894" s="19">
        <v>0</v>
      </c>
      <c r="G894" s="19">
        <v>5000</v>
      </c>
      <c r="H894" s="19">
        <f>H895+H897</f>
        <v>245000</v>
      </c>
      <c r="I894" s="43">
        <v>0</v>
      </c>
      <c r="J894" s="43">
        <v>0</v>
      </c>
    </row>
    <row r="895" spans="2:10" ht="51.75" customHeight="1" x14ac:dyDescent="0.25">
      <c r="B895" s="348" t="s">
        <v>225</v>
      </c>
      <c r="C895" s="349"/>
      <c r="D895" s="349"/>
      <c r="E895" s="350"/>
      <c r="F895" s="24">
        <v>0</v>
      </c>
      <c r="G895" s="24">
        <v>5000</v>
      </c>
      <c r="H895" s="24">
        <v>5000</v>
      </c>
      <c r="I895" s="43">
        <v>0</v>
      </c>
      <c r="J895" s="43">
        <v>0</v>
      </c>
    </row>
    <row r="896" spans="2:10" ht="51.75" customHeight="1" x14ac:dyDescent="0.25">
      <c r="B896" s="342" t="s">
        <v>226</v>
      </c>
      <c r="C896" s="343"/>
      <c r="D896" s="343"/>
      <c r="E896" s="344"/>
      <c r="F896" s="24">
        <v>0</v>
      </c>
      <c r="G896" s="24">
        <v>5000</v>
      </c>
      <c r="H896" s="24">
        <v>5000</v>
      </c>
      <c r="I896" s="43">
        <v>0</v>
      </c>
      <c r="J896" s="43">
        <v>0</v>
      </c>
    </row>
    <row r="897" spans="2:10" ht="51.75" customHeight="1" x14ac:dyDescent="0.25">
      <c r="B897" s="348" t="s">
        <v>73</v>
      </c>
      <c r="C897" s="349"/>
      <c r="D897" s="349"/>
      <c r="E897" s="350"/>
      <c r="F897" s="19">
        <v>0</v>
      </c>
      <c r="G897" s="24">
        <v>0</v>
      </c>
      <c r="H897" s="19">
        <v>240000</v>
      </c>
      <c r="I897" s="43">
        <v>0</v>
      </c>
      <c r="J897" s="43">
        <v>0</v>
      </c>
    </row>
    <row r="898" spans="2:10" ht="51.75" customHeight="1" x14ac:dyDescent="0.25">
      <c r="B898" s="360" t="s">
        <v>224</v>
      </c>
      <c r="C898" s="361"/>
      <c r="D898" s="361"/>
      <c r="E898" s="362"/>
      <c r="F898" s="24">
        <v>0</v>
      </c>
      <c r="G898" s="24">
        <v>0</v>
      </c>
      <c r="H898" s="24">
        <v>240000</v>
      </c>
      <c r="I898" s="44">
        <v>0</v>
      </c>
      <c r="J898" s="44">
        <v>0</v>
      </c>
    </row>
    <row r="899" spans="2:10" ht="51.75" customHeight="1" x14ac:dyDescent="0.25">
      <c r="B899" s="345" t="s">
        <v>196</v>
      </c>
      <c r="C899" s="346"/>
      <c r="D899" s="346"/>
      <c r="E899" s="347"/>
      <c r="F899" s="43">
        <v>0</v>
      </c>
      <c r="G899" s="43">
        <v>0</v>
      </c>
      <c r="H899" s="43">
        <v>0</v>
      </c>
      <c r="I899" s="43">
        <v>30000</v>
      </c>
      <c r="J899" s="43">
        <v>0</v>
      </c>
    </row>
    <row r="900" spans="2:10" ht="51.75" customHeight="1" x14ac:dyDescent="0.25">
      <c r="B900" s="345" t="s">
        <v>78</v>
      </c>
      <c r="C900" s="346"/>
      <c r="D900" s="346"/>
      <c r="E900" s="347"/>
      <c r="F900" s="43">
        <v>0</v>
      </c>
      <c r="G900" s="43">
        <v>0</v>
      </c>
      <c r="H900" s="43">
        <v>0</v>
      </c>
      <c r="I900" s="43">
        <v>30000</v>
      </c>
      <c r="J900" s="43">
        <v>0</v>
      </c>
    </row>
    <row r="901" spans="2:10" ht="51.75" customHeight="1" x14ac:dyDescent="0.25">
      <c r="B901" s="360" t="s">
        <v>319</v>
      </c>
      <c r="C901" s="361"/>
      <c r="D901" s="361"/>
      <c r="E901" s="362"/>
      <c r="F901" s="43">
        <v>0</v>
      </c>
      <c r="G901" s="43">
        <v>0</v>
      </c>
      <c r="H901" s="43">
        <v>0</v>
      </c>
      <c r="I901" s="43">
        <v>30000</v>
      </c>
      <c r="J901" s="43">
        <v>0</v>
      </c>
    </row>
    <row r="902" spans="2:10" ht="51.75" customHeight="1" x14ac:dyDescent="0.25">
      <c r="B902" s="342" t="s">
        <v>312</v>
      </c>
      <c r="C902" s="343"/>
      <c r="D902" s="343"/>
      <c r="E902" s="344"/>
      <c r="F902" s="44">
        <v>0</v>
      </c>
      <c r="G902" s="44">
        <v>0</v>
      </c>
      <c r="H902" s="44">
        <v>0</v>
      </c>
      <c r="I902" s="44">
        <v>30000</v>
      </c>
      <c r="J902" s="44">
        <v>0</v>
      </c>
    </row>
    <row r="903" spans="2:10" ht="51.75" customHeight="1" x14ac:dyDescent="0.25">
      <c r="B903" s="354" t="s">
        <v>407</v>
      </c>
      <c r="C903" s="355"/>
      <c r="D903" s="355"/>
      <c r="E903" s="356"/>
      <c r="F903" s="18">
        <v>0</v>
      </c>
      <c r="G903" s="18">
        <v>0</v>
      </c>
      <c r="H903" s="18">
        <v>30000</v>
      </c>
      <c r="I903" s="27">
        <v>0</v>
      </c>
      <c r="J903" s="27">
        <v>0</v>
      </c>
    </row>
    <row r="904" spans="2:10" ht="51.75" customHeight="1" x14ac:dyDescent="0.25">
      <c r="B904" s="354" t="s">
        <v>403</v>
      </c>
      <c r="C904" s="355"/>
      <c r="D904" s="355"/>
      <c r="E904" s="356"/>
      <c r="F904" s="18">
        <v>0</v>
      </c>
      <c r="G904" s="18">
        <v>0</v>
      </c>
      <c r="H904" s="18">
        <v>30000</v>
      </c>
      <c r="I904" s="27">
        <v>0</v>
      </c>
      <c r="J904" s="27">
        <v>0</v>
      </c>
    </row>
    <row r="905" spans="2:10" ht="51.75" customHeight="1" x14ac:dyDescent="0.25">
      <c r="B905" s="345" t="s">
        <v>80</v>
      </c>
      <c r="C905" s="346"/>
      <c r="D905" s="346"/>
      <c r="E905" s="347"/>
      <c r="F905" s="19">
        <v>0</v>
      </c>
      <c r="G905" s="19">
        <v>0</v>
      </c>
      <c r="H905" s="19">
        <v>30000</v>
      </c>
      <c r="I905" s="43">
        <v>0</v>
      </c>
      <c r="J905" s="43">
        <v>0</v>
      </c>
    </row>
    <row r="906" spans="2:10" ht="51.75" customHeight="1" x14ac:dyDescent="0.25">
      <c r="B906" s="348" t="s">
        <v>73</v>
      </c>
      <c r="C906" s="349"/>
      <c r="D906" s="349"/>
      <c r="E906" s="350"/>
      <c r="F906" s="19">
        <v>0</v>
      </c>
      <c r="G906" s="19">
        <v>0</v>
      </c>
      <c r="H906" s="19">
        <v>30000</v>
      </c>
      <c r="I906" s="43">
        <v>0</v>
      </c>
      <c r="J906" s="43">
        <v>0</v>
      </c>
    </row>
    <row r="907" spans="2:10" ht="51.75" customHeight="1" x14ac:dyDescent="0.25">
      <c r="B907" s="360" t="s">
        <v>224</v>
      </c>
      <c r="C907" s="361"/>
      <c r="D907" s="361"/>
      <c r="E907" s="362"/>
      <c r="F907" s="24">
        <v>0</v>
      </c>
      <c r="G907" s="24">
        <v>0</v>
      </c>
      <c r="H907" s="24">
        <v>30000</v>
      </c>
      <c r="I907" s="44">
        <v>0</v>
      </c>
      <c r="J907" s="44">
        <v>0</v>
      </c>
    </row>
    <row r="908" spans="2:10" ht="51.75" customHeight="1" x14ac:dyDescent="0.25">
      <c r="B908" s="351" t="s">
        <v>383</v>
      </c>
      <c r="C908" s="352"/>
      <c r="D908" s="352"/>
      <c r="E908" s="353"/>
      <c r="F908" s="16">
        <v>0</v>
      </c>
      <c r="G908" s="16">
        <v>14375</v>
      </c>
      <c r="H908" s="16">
        <f>H909</f>
        <v>400000</v>
      </c>
      <c r="I908" s="16">
        <f>I909</f>
        <v>40000</v>
      </c>
      <c r="J908" s="16">
        <f>J909</f>
        <v>0</v>
      </c>
    </row>
    <row r="909" spans="2:10" ht="51.75" customHeight="1" x14ac:dyDescent="0.25">
      <c r="B909" s="357" t="s">
        <v>217</v>
      </c>
      <c r="C909" s="358"/>
      <c r="D909" s="358"/>
      <c r="E909" s="359"/>
      <c r="F909" s="17">
        <v>0</v>
      </c>
      <c r="G909" s="17">
        <v>14375</v>
      </c>
      <c r="H909" s="17">
        <f>H910+H920+H932</f>
        <v>400000</v>
      </c>
      <c r="I909" s="17">
        <f>I910+I920+I932</f>
        <v>40000</v>
      </c>
      <c r="J909" s="17">
        <f>J910+J920+J932</f>
        <v>0</v>
      </c>
    </row>
    <row r="910" spans="2:10" ht="51.75" customHeight="1" x14ac:dyDescent="0.25">
      <c r="B910" s="354" t="s">
        <v>279</v>
      </c>
      <c r="C910" s="355"/>
      <c r="D910" s="355"/>
      <c r="E910" s="356"/>
      <c r="F910" s="18">
        <v>0</v>
      </c>
      <c r="G910" s="18">
        <v>6375</v>
      </c>
      <c r="H910" s="18">
        <f>H911</f>
        <v>40000</v>
      </c>
      <c r="I910" s="27">
        <v>0</v>
      </c>
      <c r="J910" s="27">
        <v>0</v>
      </c>
    </row>
    <row r="911" spans="2:10" ht="51.75" customHeight="1" x14ac:dyDescent="0.25">
      <c r="B911" s="354" t="s">
        <v>388</v>
      </c>
      <c r="C911" s="355"/>
      <c r="D911" s="355"/>
      <c r="E911" s="356"/>
      <c r="F911" s="18">
        <v>0</v>
      </c>
      <c r="G911" s="18">
        <v>6375</v>
      </c>
      <c r="H911" s="18">
        <f>H915</f>
        <v>40000</v>
      </c>
      <c r="I911" s="27">
        <v>0</v>
      </c>
      <c r="J911" s="27">
        <v>0</v>
      </c>
    </row>
    <row r="912" spans="2:10" ht="51.75" customHeight="1" x14ac:dyDescent="0.25">
      <c r="B912" s="345" t="s">
        <v>82</v>
      </c>
      <c r="C912" s="346"/>
      <c r="D912" s="346"/>
      <c r="E912" s="347"/>
      <c r="F912" s="19">
        <v>0</v>
      </c>
      <c r="G912" s="19">
        <v>4375</v>
      </c>
      <c r="H912" s="19">
        <v>0</v>
      </c>
      <c r="I912" s="19">
        <v>0</v>
      </c>
      <c r="J912" s="19">
        <v>0</v>
      </c>
    </row>
    <row r="913" spans="2:10" ht="51.75" customHeight="1" x14ac:dyDescent="0.25">
      <c r="B913" s="348" t="s">
        <v>65</v>
      </c>
      <c r="C913" s="349"/>
      <c r="D913" s="349"/>
      <c r="E913" s="350"/>
      <c r="F913" s="19">
        <v>0</v>
      </c>
      <c r="G913" s="19">
        <v>4375</v>
      </c>
      <c r="H913" s="19">
        <v>0</v>
      </c>
      <c r="I913" s="19">
        <v>0</v>
      </c>
      <c r="J913" s="19">
        <v>0</v>
      </c>
    </row>
    <row r="914" spans="2:10" ht="51.75" customHeight="1" x14ac:dyDescent="0.25">
      <c r="B914" s="360" t="s">
        <v>190</v>
      </c>
      <c r="C914" s="361"/>
      <c r="D914" s="361"/>
      <c r="E914" s="362"/>
      <c r="F914" s="24">
        <v>0</v>
      </c>
      <c r="G914" s="24">
        <v>4375</v>
      </c>
      <c r="H914" s="24">
        <v>0</v>
      </c>
      <c r="I914" s="24">
        <v>0</v>
      </c>
      <c r="J914" s="24">
        <v>0</v>
      </c>
    </row>
    <row r="915" spans="2:10" ht="51.75" customHeight="1" x14ac:dyDescent="0.25">
      <c r="B915" s="345" t="s">
        <v>80</v>
      </c>
      <c r="C915" s="346"/>
      <c r="D915" s="346"/>
      <c r="E915" s="347"/>
      <c r="F915" s="19">
        <v>0</v>
      </c>
      <c r="G915" s="19">
        <v>2000</v>
      </c>
      <c r="H915" s="19">
        <v>40000</v>
      </c>
      <c r="I915" s="44">
        <v>0</v>
      </c>
      <c r="J915" s="44">
        <v>0</v>
      </c>
    </row>
    <row r="916" spans="2:10" ht="51.75" customHeight="1" x14ac:dyDescent="0.25">
      <c r="B916" s="348" t="s">
        <v>225</v>
      </c>
      <c r="C916" s="349"/>
      <c r="D916" s="349"/>
      <c r="E916" s="350"/>
      <c r="F916" s="19">
        <v>0</v>
      </c>
      <c r="G916" s="24">
        <v>2000</v>
      </c>
      <c r="H916" s="19">
        <v>0</v>
      </c>
      <c r="I916" s="19">
        <v>0</v>
      </c>
      <c r="J916" s="19">
        <v>0</v>
      </c>
    </row>
    <row r="917" spans="2:10" ht="51.75" customHeight="1" x14ac:dyDescent="0.25">
      <c r="B917" s="342" t="s">
        <v>226</v>
      </c>
      <c r="C917" s="343"/>
      <c r="D917" s="343"/>
      <c r="E917" s="344"/>
      <c r="F917" s="24">
        <v>0</v>
      </c>
      <c r="G917" s="24">
        <v>2000</v>
      </c>
      <c r="H917" s="24">
        <v>0</v>
      </c>
      <c r="I917" s="24">
        <v>0</v>
      </c>
      <c r="J917" s="24">
        <v>0</v>
      </c>
    </row>
    <row r="918" spans="2:10" ht="51.75" customHeight="1" x14ac:dyDescent="0.25">
      <c r="B918" s="348" t="s">
        <v>73</v>
      </c>
      <c r="C918" s="349"/>
      <c r="D918" s="349"/>
      <c r="E918" s="350"/>
      <c r="F918" s="19">
        <v>0</v>
      </c>
      <c r="G918" s="24">
        <v>0</v>
      </c>
      <c r="H918" s="19">
        <v>40000</v>
      </c>
      <c r="I918" s="43">
        <v>0</v>
      </c>
      <c r="J918" s="43">
        <v>0</v>
      </c>
    </row>
    <row r="919" spans="2:10" ht="51.75" customHeight="1" x14ac:dyDescent="0.25">
      <c r="B919" s="360" t="s">
        <v>224</v>
      </c>
      <c r="C919" s="361"/>
      <c r="D919" s="361"/>
      <c r="E919" s="362"/>
      <c r="F919" s="24">
        <v>0</v>
      </c>
      <c r="G919" s="24">
        <v>0</v>
      </c>
      <c r="H919" s="24">
        <v>40000</v>
      </c>
      <c r="I919" s="44">
        <v>0</v>
      </c>
      <c r="J919" s="44">
        <v>0</v>
      </c>
    </row>
    <row r="920" spans="2:10" ht="51.75" customHeight="1" x14ac:dyDescent="0.25">
      <c r="B920" s="354" t="s">
        <v>205</v>
      </c>
      <c r="C920" s="355"/>
      <c r="D920" s="355"/>
      <c r="E920" s="356"/>
      <c r="F920" s="18">
        <v>0</v>
      </c>
      <c r="G920" s="18">
        <v>8000</v>
      </c>
      <c r="H920" s="18">
        <v>320000</v>
      </c>
      <c r="I920" s="27">
        <f>I922</f>
        <v>40000</v>
      </c>
      <c r="J920" s="27">
        <v>0</v>
      </c>
    </row>
    <row r="921" spans="2:10" ht="51.75" customHeight="1" x14ac:dyDescent="0.25">
      <c r="B921" s="354" t="s">
        <v>406</v>
      </c>
      <c r="C921" s="355"/>
      <c r="D921" s="355"/>
      <c r="E921" s="356"/>
      <c r="F921" s="18">
        <v>0</v>
      </c>
      <c r="G921" s="18">
        <v>8000</v>
      </c>
      <c r="H921" s="18">
        <v>320000</v>
      </c>
      <c r="I921" s="27">
        <f>I922</f>
        <v>40000</v>
      </c>
      <c r="J921" s="27">
        <v>0</v>
      </c>
    </row>
    <row r="922" spans="2:10" ht="51.75" customHeight="1" x14ac:dyDescent="0.25">
      <c r="B922" s="354" t="s">
        <v>398</v>
      </c>
      <c r="C922" s="355"/>
      <c r="D922" s="355"/>
      <c r="E922" s="356"/>
      <c r="F922" s="18">
        <v>0</v>
      </c>
      <c r="G922" s="18">
        <v>8000</v>
      </c>
      <c r="H922" s="18">
        <v>320000</v>
      </c>
      <c r="I922" s="27">
        <v>40000</v>
      </c>
      <c r="J922" s="27">
        <v>0</v>
      </c>
    </row>
    <row r="923" spans="2:10" ht="51.75" customHeight="1" x14ac:dyDescent="0.25">
      <c r="B923" s="345" t="s">
        <v>80</v>
      </c>
      <c r="C923" s="346"/>
      <c r="D923" s="346"/>
      <c r="E923" s="347"/>
      <c r="F923" s="19">
        <v>0</v>
      </c>
      <c r="G923" s="19">
        <v>8000</v>
      </c>
      <c r="H923" s="19">
        <v>320000</v>
      </c>
      <c r="I923" s="43">
        <v>0</v>
      </c>
      <c r="J923" s="44">
        <v>0</v>
      </c>
    </row>
    <row r="924" spans="2:10" ht="51.75" customHeight="1" x14ac:dyDescent="0.25">
      <c r="B924" s="348" t="s">
        <v>225</v>
      </c>
      <c r="C924" s="349"/>
      <c r="D924" s="349"/>
      <c r="E924" s="350"/>
      <c r="F924" s="24">
        <v>0</v>
      </c>
      <c r="G924" s="24">
        <v>8000</v>
      </c>
      <c r="H924" s="24">
        <v>0</v>
      </c>
      <c r="I924" s="44">
        <v>0</v>
      </c>
      <c r="J924" s="44">
        <v>0</v>
      </c>
    </row>
    <row r="925" spans="2:10" ht="51.75" customHeight="1" x14ac:dyDescent="0.25">
      <c r="B925" s="342" t="s">
        <v>226</v>
      </c>
      <c r="C925" s="343"/>
      <c r="D925" s="343"/>
      <c r="E925" s="344"/>
      <c r="F925" s="24">
        <v>0</v>
      </c>
      <c r="G925" s="24">
        <v>8000</v>
      </c>
      <c r="H925" s="24">
        <v>0</v>
      </c>
      <c r="I925" s="44">
        <v>0</v>
      </c>
      <c r="J925" s="44">
        <v>0</v>
      </c>
    </row>
    <row r="926" spans="2:10" ht="51.75" customHeight="1" x14ac:dyDescent="0.25">
      <c r="B926" s="348" t="s">
        <v>73</v>
      </c>
      <c r="C926" s="349"/>
      <c r="D926" s="349"/>
      <c r="E926" s="350"/>
      <c r="F926" s="19">
        <v>0</v>
      </c>
      <c r="G926" s="24">
        <v>0</v>
      </c>
      <c r="H926" s="19">
        <v>320000</v>
      </c>
      <c r="I926" s="43">
        <v>0</v>
      </c>
      <c r="J926" s="43">
        <v>0</v>
      </c>
    </row>
    <row r="927" spans="2:10" ht="51.75" customHeight="1" x14ac:dyDescent="0.25">
      <c r="B927" s="360" t="s">
        <v>224</v>
      </c>
      <c r="C927" s="361"/>
      <c r="D927" s="361"/>
      <c r="E927" s="362"/>
      <c r="F927" s="24">
        <v>0</v>
      </c>
      <c r="G927" s="24">
        <v>0</v>
      </c>
      <c r="H927" s="24">
        <v>320000</v>
      </c>
      <c r="I927" s="44">
        <v>0</v>
      </c>
      <c r="J927" s="44">
        <v>0</v>
      </c>
    </row>
    <row r="928" spans="2:10" ht="51.75" customHeight="1" x14ac:dyDescent="0.25">
      <c r="B928" s="345" t="s">
        <v>196</v>
      </c>
      <c r="C928" s="346"/>
      <c r="D928" s="346"/>
      <c r="E928" s="347"/>
      <c r="F928" s="43">
        <v>0</v>
      </c>
      <c r="G928" s="43">
        <v>0</v>
      </c>
      <c r="H928" s="43">
        <v>0</v>
      </c>
      <c r="I928" s="43">
        <v>40000</v>
      </c>
      <c r="J928" s="43">
        <v>0</v>
      </c>
    </row>
    <row r="929" spans="2:10" ht="51.75" customHeight="1" x14ac:dyDescent="0.25">
      <c r="B929" s="345" t="s">
        <v>78</v>
      </c>
      <c r="C929" s="346"/>
      <c r="D929" s="346"/>
      <c r="E929" s="347"/>
      <c r="F929" s="43">
        <v>0</v>
      </c>
      <c r="G929" s="43">
        <v>0</v>
      </c>
      <c r="H929" s="43">
        <v>0</v>
      </c>
      <c r="I929" s="43">
        <v>40000</v>
      </c>
      <c r="J929" s="43">
        <v>0</v>
      </c>
    </row>
    <row r="930" spans="2:10" ht="51.75" customHeight="1" x14ac:dyDescent="0.25">
      <c r="B930" s="360" t="s">
        <v>319</v>
      </c>
      <c r="C930" s="361"/>
      <c r="D930" s="361"/>
      <c r="E930" s="362"/>
      <c r="F930" s="43">
        <v>0</v>
      </c>
      <c r="G930" s="43">
        <v>0</v>
      </c>
      <c r="H930" s="43">
        <v>0</v>
      </c>
      <c r="I930" s="43">
        <v>40000</v>
      </c>
      <c r="J930" s="43">
        <v>0</v>
      </c>
    </row>
    <row r="931" spans="2:10" ht="51.75" customHeight="1" x14ac:dyDescent="0.25">
      <c r="B931" s="342" t="s">
        <v>312</v>
      </c>
      <c r="C931" s="343"/>
      <c r="D931" s="343"/>
      <c r="E931" s="344"/>
      <c r="F931" s="44">
        <v>0</v>
      </c>
      <c r="G931" s="44">
        <v>0</v>
      </c>
      <c r="H931" s="44">
        <v>0</v>
      </c>
      <c r="I931" s="44">
        <v>40000</v>
      </c>
      <c r="J931" s="44">
        <v>0</v>
      </c>
    </row>
    <row r="932" spans="2:10" ht="51.75" customHeight="1" x14ac:dyDescent="0.25">
      <c r="B932" s="354" t="s">
        <v>407</v>
      </c>
      <c r="C932" s="355"/>
      <c r="D932" s="355"/>
      <c r="E932" s="356"/>
      <c r="F932" s="18">
        <v>0</v>
      </c>
      <c r="G932" s="18">
        <v>0</v>
      </c>
      <c r="H932" s="18">
        <v>40000</v>
      </c>
      <c r="I932" s="27">
        <v>0</v>
      </c>
      <c r="J932" s="27">
        <v>0</v>
      </c>
    </row>
    <row r="933" spans="2:10" ht="51.75" customHeight="1" x14ac:dyDescent="0.25">
      <c r="B933" s="354" t="s">
        <v>403</v>
      </c>
      <c r="C933" s="355"/>
      <c r="D933" s="355"/>
      <c r="E933" s="356"/>
      <c r="F933" s="18">
        <v>0</v>
      </c>
      <c r="G933" s="18">
        <v>0</v>
      </c>
      <c r="H933" s="18">
        <v>40000</v>
      </c>
      <c r="I933" s="27">
        <v>0</v>
      </c>
      <c r="J933" s="27">
        <v>0</v>
      </c>
    </row>
    <row r="934" spans="2:10" ht="51.75" customHeight="1" x14ac:dyDescent="0.25">
      <c r="B934" s="345" t="s">
        <v>80</v>
      </c>
      <c r="C934" s="346"/>
      <c r="D934" s="346"/>
      <c r="E934" s="347"/>
      <c r="F934" s="19">
        <v>0</v>
      </c>
      <c r="G934" s="19">
        <v>0</v>
      </c>
      <c r="H934" s="19">
        <v>40000</v>
      </c>
      <c r="I934" s="43">
        <v>0</v>
      </c>
      <c r="J934" s="43">
        <v>0</v>
      </c>
    </row>
    <row r="935" spans="2:10" ht="51.75" customHeight="1" x14ac:dyDescent="0.25">
      <c r="B935" s="348" t="s">
        <v>73</v>
      </c>
      <c r="C935" s="349"/>
      <c r="D935" s="349"/>
      <c r="E935" s="350"/>
      <c r="F935" s="19">
        <v>0</v>
      </c>
      <c r="G935" s="19">
        <v>0</v>
      </c>
      <c r="H935" s="19">
        <v>40000</v>
      </c>
      <c r="I935" s="43">
        <v>0</v>
      </c>
      <c r="J935" s="43">
        <v>0</v>
      </c>
    </row>
    <row r="936" spans="2:10" ht="51.75" customHeight="1" x14ac:dyDescent="0.25">
      <c r="B936" s="360" t="s">
        <v>224</v>
      </c>
      <c r="C936" s="361"/>
      <c r="D936" s="361"/>
      <c r="E936" s="362"/>
      <c r="F936" s="24">
        <v>0</v>
      </c>
      <c r="G936" s="24">
        <v>0</v>
      </c>
      <c r="H936" s="24">
        <v>40000</v>
      </c>
      <c r="I936" s="44">
        <v>0</v>
      </c>
      <c r="J936" s="44">
        <v>0</v>
      </c>
    </row>
    <row r="937" spans="2:10" ht="51.75" customHeight="1" x14ac:dyDescent="0.25">
      <c r="B937" s="351" t="s">
        <v>384</v>
      </c>
      <c r="C937" s="352"/>
      <c r="D937" s="352"/>
      <c r="E937" s="353"/>
      <c r="F937" s="16">
        <v>0</v>
      </c>
      <c r="G937" s="16">
        <v>3000</v>
      </c>
      <c r="H937" s="16">
        <v>0</v>
      </c>
      <c r="I937" s="32">
        <v>0</v>
      </c>
      <c r="J937" s="32">
        <v>0</v>
      </c>
    </row>
    <row r="938" spans="2:10" ht="51.75" customHeight="1" x14ac:dyDescent="0.25">
      <c r="B938" s="357" t="s">
        <v>217</v>
      </c>
      <c r="C938" s="358"/>
      <c r="D938" s="358"/>
      <c r="E938" s="359"/>
      <c r="F938" s="17">
        <v>0</v>
      </c>
      <c r="G938" s="17">
        <v>3000</v>
      </c>
      <c r="H938" s="17">
        <v>0</v>
      </c>
      <c r="I938" s="42">
        <v>0</v>
      </c>
      <c r="J938" s="42">
        <v>0</v>
      </c>
    </row>
    <row r="939" spans="2:10" ht="51.75" customHeight="1" x14ac:dyDescent="0.25">
      <c r="B939" s="354" t="s">
        <v>279</v>
      </c>
      <c r="C939" s="355"/>
      <c r="D939" s="355"/>
      <c r="E939" s="356"/>
      <c r="F939" s="18">
        <v>0</v>
      </c>
      <c r="G939" s="18">
        <v>3000</v>
      </c>
      <c r="H939" s="18">
        <v>0</v>
      </c>
      <c r="I939" s="27">
        <v>0</v>
      </c>
      <c r="J939" s="27">
        <v>0</v>
      </c>
    </row>
    <row r="940" spans="2:10" ht="51.75" customHeight="1" x14ac:dyDescent="0.25">
      <c r="B940" s="354" t="s">
        <v>388</v>
      </c>
      <c r="C940" s="355"/>
      <c r="D940" s="355"/>
      <c r="E940" s="356"/>
      <c r="F940" s="18">
        <v>0</v>
      </c>
      <c r="G940" s="18">
        <v>3000</v>
      </c>
      <c r="H940" s="18">
        <v>0</v>
      </c>
      <c r="I940" s="27">
        <v>0</v>
      </c>
      <c r="J940" s="27">
        <v>0</v>
      </c>
    </row>
    <row r="941" spans="2:10" ht="51.75" customHeight="1" x14ac:dyDescent="0.25">
      <c r="B941" s="345" t="s">
        <v>80</v>
      </c>
      <c r="C941" s="346"/>
      <c r="D941" s="346"/>
      <c r="E941" s="347"/>
      <c r="F941" s="19">
        <v>0</v>
      </c>
      <c r="G941" s="19">
        <v>3000</v>
      </c>
      <c r="H941" s="19">
        <v>0</v>
      </c>
      <c r="I941" s="43">
        <v>0</v>
      </c>
      <c r="J941" s="43">
        <v>0</v>
      </c>
    </row>
    <row r="942" spans="2:10" ht="51.75" customHeight="1" x14ac:dyDescent="0.25">
      <c r="B942" s="360" t="s">
        <v>73</v>
      </c>
      <c r="C942" s="361"/>
      <c r="D942" s="361"/>
      <c r="E942" s="362"/>
      <c r="F942" s="19">
        <v>0</v>
      </c>
      <c r="G942" s="24">
        <v>3000</v>
      </c>
      <c r="H942" s="19">
        <v>0</v>
      </c>
      <c r="I942" s="43">
        <v>0</v>
      </c>
      <c r="J942" s="43">
        <v>0</v>
      </c>
    </row>
    <row r="943" spans="2:10" ht="51.75" customHeight="1" x14ac:dyDescent="0.25">
      <c r="B943" s="360" t="s">
        <v>224</v>
      </c>
      <c r="C943" s="361"/>
      <c r="D943" s="361"/>
      <c r="E943" s="362"/>
      <c r="F943" s="24">
        <v>0</v>
      </c>
      <c r="G943" s="24">
        <v>3000</v>
      </c>
      <c r="H943" s="24">
        <v>0</v>
      </c>
      <c r="I943" s="44">
        <v>0</v>
      </c>
      <c r="J943" s="44">
        <v>0</v>
      </c>
    </row>
    <row r="944" spans="2:10" ht="51.75" customHeight="1" x14ac:dyDescent="0.25">
      <c r="B944" s="351" t="s">
        <v>385</v>
      </c>
      <c r="C944" s="352"/>
      <c r="D944" s="352"/>
      <c r="E944" s="353"/>
      <c r="F944" s="16">
        <v>0</v>
      </c>
      <c r="G944" s="16">
        <v>77729</v>
      </c>
      <c r="H944" s="16">
        <v>0</v>
      </c>
      <c r="I944" s="16">
        <v>0</v>
      </c>
      <c r="J944" s="16">
        <v>0</v>
      </c>
    </row>
    <row r="945" spans="2:10" ht="51.75" customHeight="1" x14ac:dyDescent="0.25">
      <c r="B945" s="357" t="s">
        <v>217</v>
      </c>
      <c r="C945" s="358"/>
      <c r="D945" s="358"/>
      <c r="E945" s="359"/>
      <c r="F945" s="17">
        <v>0</v>
      </c>
      <c r="G945" s="17">
        <v>77729</v>
      </c>
      <c r="H945" s="17">
        <v>0</v>
      </c>
      <c r="I945" s="17">
        <v>0</v>
      </c>
      <c r="J945" s="17">
        <v>0</v>
      </c>
    </row>
    <row r="946" spans="2:10" ht="51.75" customHeight="1" x14ac:dyDescent="0.25">
      <c r="B946" s="354" t="s">
        <v>279</v>
      </c>
      <c r="C946" s="355"/>
      <c r="D946" s="355"/>
      <c r="E946" s="356"/>
      <c r="F946" s="18">
        <v>0</v>
      </c>
      <c r="G946" s="18">
        <v>47729</v>
      </c>
      <c r="H946" s="18">
        <v>0</v>
      </c>
      <c r="I946" s="18">
        <v>0</v>
      </c>
      <c r="J946" s="18">
        <v>0</v>
      </c>
    </row>
    <row r="947" spans="2:10" ht="51.75" customHeight="1" x14ac:dyDescent="0.25">
      <c r="B947" s="354" t="s">
        <v>388</v>
      </c>
      <c r="C947" s="355"/>
      <c r="D947" s="355"/>
      <c r="E947" s="356"/>
      <c r="F947" s="18">
        <v>0</v>
      </c>
      <c r="G947" s="18">
        <v>47729</v>
      </c>
      <c r="H947" s="18">
        <v>0</v>
      </c>
      <c r="I947" s="18">
        <v>0</v>
      </c>
      <c r="J947" s="18">
        <v>0</v>
      </c>
    </row>
    <row r="948" spans="2:10" ht="51.75" customHeight="1" x14ac:dyDescent="0.25">
      <c r="B948" s="345" t="s">
        <v>80</v>
      </c>
      <c r="C948" s="346"/>
      <c r="D948" s="346"/>
      <c r="E948" s="347"/>
      <c r="F948" s="19">
        <v>0</v>
      </c>
      <c r="G948" s="19">
        <v>47729</v>
      </c>
      <c r="H948" s="19">
        <v>0</v>
      </c>
      <c r="I948" s="19">
        <v>0</v>
      </c>
      <c r="J948" s="19">
        <v>0</v>
      </c>
    </row>
    <row r="949" spans="2:10" ht="51.75" customHeight="1" x14ac:dyDescent="0.25">
      <c r="B949" s="360" t="s">
        <v>73</v>
      </c>
      <c r="C949" s="361"/>
      <c r="D949" s="361"/>
      <c r="E949" s="362"/>
      <c r="F949" s="24">
        <v>0</v>
      </c>
      <c r="G949" s="24">
        <v>47729</v>
      </c>
      <c r="H949" s="24">
        <v>0</v>
      </c>
      <c r="I949" s="24">
        <v>0</v>
      </c>
      <c r="J949" s="24">
        <v>0</v>
      </c>
    </row>
    <row r="950" spans="2:10" ht="51.75" customHeight="1" x14ac:dyDescent="0.25">
      <c r="B950" s="360" t="s">
        <v>224</v>
      </c>
      <c r="C950" s="361"/>
      <c r="D950" s="361"/>
      <c r="E950" s="362"/>
      <c r="F950" s="24">
        <v>0</v>
      </c>
      <c r="G950" s="24">
        <v>47729</v>
      </c>
      <c r="H950" s="24">
        <v>0</v>
      </c>
      <c r="I950" s="24">
        <v>0</v>
      </c>
      <c r="J950" s="24">
        <v>0</v>
      </c>
    </row>
    <row r="951" spans="2:10" ht="51.75" customHeight="1" x14ac:dyDescent="0.25">
      <c r="B951" s="354" t="s">
        <v>205</v>
      </c>
      <c r="C951" s="355"/>
      <c r="D951" s="355"/>
      <c r="E951" s="356"/>
      <c r="F951" s="18">
        <v>0</v>
      </c>
      <c r="G951" s="18">
        <v>30000</v>
      </c>
      <c r="H951" s="18">
        <v>0</v>
      </c>
      <c r="I951" s="18">
        <v>0</v>
      </c>
      <c r="J951" s="18">
        <v>0</v>
      </c>
    </row>
    <row r="952" spans="2:10" ht="51.75" customHeight="1" x14ac:dyDescent="0.25">
      <c r="B952" s="354" t="s">
        <v>389</v>
      </c>
      <c r="C952" s="355"/>
      <c r="D952" s="355"/>
      <c r="E952" s="356"/>
      <c r="F952" s="18">
        <v>0</v>
      </c>
      <c r="G952" s="18">
        <v>30000</v>
      </c>
      <c r="H952" s="18">
        <v>0</v>
      </c>
      <c r="I952" s="18">
        <v>0</v>
      </c>
      <c r="J952" s="18">
        <v>0</v>
      </c>
    </row>
    <row r="953" spans="2:10" ht="51.75" customHeight="1" x14ac:dyDescent="0.25">
      <c r="B953" s="345" t="s">
        <v>80</v>
      </c>
      <c r="C953" s="346"/>
      <c r="D953" s="346"/>
      <c r="E953" s="347"/>
      <c r="F953" s="19">
        <v>0</v>
      </c>
      <c r="G953" s="19">
        <v>30000</v>
      </c>
      <c r="H953" s="19">
        <v>0</v>
      </c>
      <c r="I953" s="19">
        <v>0</v>
      </c>
      <c r="J953" s="19">
        <v>0</v>
      </c>
    </row>
    <row r="954" spans="2:10" ht="51.75" customHeight="1" x14ac:dyDescent="0.25">
      <c r="B954" s="360" t="s">
        <v>73</v>
      </c>
      <c r="C954" s="361"/>
      <c r="D954" s="361"/>
      <c r="E954" s="362"/>
      <c r="F954" s="24">
        <v>0</v>
      </c>
      <c r="G954" s="24">
        <v>30000</v>
      </c>
      <c r="H954" s="19">
        <v>0</v>
      </c>
      <c r="I954" s="19">
        <v>0</v>
      </c>
      <c r="J954" s="19">
        <v>0</v>
      </c>
    </row>
    <row r="955" spans="2:10" ht="51.75" customHeight="1" x14ac:dyDescent="0.25">
      <c r="B955" s="360" t="s">
        <v>224</v>
      </c>
      <c r="C955" s="361"/>
      <c r="D955" s="361"/>
      <c r="E955" s="362"/>
      <c r="F955" s="24">
        <v>0</v>
      </c>
      <c r="G955" s="24">
        <v>30000</v>
      </c>
      <c r="H955" s="19">
        <v>0</v>
      </c>
      <c r="I955" s="19">
        <v>0</v>
      </c>
      <c r="J955" s="19">
        <v>0</v>
      </c>
    </row>
    <row r="956" spans="2:10" ht="51.75" customHeight="1" x14ac:dyDescent="0.25">
      <c r="B956" s="351" t="s">
        <v>386</v>
      </c>
      <c r="C956" s="352"/>
      <c r="D956" s="352"/>
      <c r="E956" s="353"/>
      <c r="F956" s="16">
        <v>0</v>
      </c>
      <c r="G956" s="16">
        <v>151610</v>
      </c>
      <c r="H956" s="16">
        <v>144735</v>
      </c>
      <c r="I956" s="32">
        <v>0</v>
      </c>
      <c r="J956" s="32">
        <v>0</v>
      </c>
    </row>
    <row r="957" spans="2:10" ht="51.75" customHeight="1" x14ac:dyDescent="0.25">
      <c r="B957" s="357" t="s">
        <v>217</v>
      </c>
      <c r="C957" s="358"/>
      <c r="D957" s="358"/>
      <c r="E957" s="359"/>
      <c r="F957" s="17">
        <v>0</v>
      </c>
      <c r="G957" s="17">
        <v>151610</v>
      </c>
      <c r="H957" s="17">
        <f>H958+H965</f>
        <v>144735</v>
      </c>
      <c r="I957" s="42">
        <v>0</v>
      </c>
      <c r="J957" s="42">
        <v>0</v>
      </c>
    </row>
    <row r="958" spans="2:10" ht="51.75" customHeight="1" x14ac:dyDescent="0.25">
      <c r="B958" s="354" t="s">
        <v>279</v>
      </c>
      <c r="C958" s="355"/>
      <c r="D958" s="355"/>
      <c r="E958" s="356"/>
      <c r="F958" s="18">
        <v>0</v>
      </c>
      <c r="G958" s="18">
        <v>104910</v>
      </c>
      <c r="H958" s="18">
        <f>H959</f>
        <v>98035</v>
      </c>
      <c r="I958" s="27">
        <v>0</v>
      </c>
      <c r="J958" s="27">
        <v>0</v>
      </c>
    </row>
    <row r="959" spans="2:10" ht="51.75" customHeight="1" x14ac:dyDescent="0.25">
      <c r="B959" s="354" t="s">
        <v>388</v>
      </c>
      <c r="C959" s="355"/>
      <c r="D959" s="355"/>
      <c r="E959" s="356"/>
      <c r="F959" s="18">
        <v>0</v>
      </c>
      <c r="G959" s="18">
        <v>104910</v>
      </c>
      <c r="H959" s="18">
        <f>H960</f>
        <v>98035</v>
      </c>
      <c r="I959" s="27">
        <v>0</v>
      </c>
      <c r="J959" s="27">
        <v>0</v>
      </c>
    </row>
    <row r="960" spans="2:10" ht="51.75" customHeight="1" x14ac:dyDescent="0.25">
      <c r="B960" s="345" t="s">
        <v>80</v>
      </c>
      <c r="C960" s="346"/>
      <c r="D960" s="346"/>
      <c r="E960" s="347"/>
      <c r="F960" s="19">
        <v>0</v>
      </c>
      <c r="G960" s="19">
        <v>104910</v>
      </c>
      <c r="H960" s="19">
        <f>H963</f>
        <v>98035</v>
      </c>
      <c r="I960" s="43">
        <v>0</v>
      </c>
      <c r="J960" s="43">
        <v>0</v>
      </c>
    </row>
    <row r="961" spans="2:10" ht="51.75" customHeight="1" x14ac:dyDescent="0.25">
      <c r="B961" s="348" t="s">
        <v>225</v>
      </c>
      <c r="C961" s="349"/>
      <c r="D961" s="349"/>
      <c r="E961" s="350"/>
      <c r="F961" s="19">
        <v>0</v>
      </c>
      <c r="G961" s="24">
        <v>6875</v>
      </c>
      <c r="H961" s="24">
        <v>0</v>
      </c>
      <c r="I961" s="44">
        <v>0</v>
      </c>
      <c r="J961" s="44">
        <v>0</v>
      </c>
    </row>
    <row r="962" spans="2:10" ht="51.75" customHeight="1" x14ac:dyDescent="0.25">
      <c r="B962" s="342" t="s">
        <v>226</v>
      </c>
      <c r="C962" s="343"/>
      <c r="D962" s="343"/>
      <c r="E962" s="344"/>
      <c r="F962" s="24">
        <v>0</v>
      </c>
      <c r="G962" s="24">
        <v>6875</v>
      </c>
      <c r="H962" s="24">
        <v>0</v>
      </c>
      <c r="I962" s="44">
        <v>0</v>
      </c>
      <c r="J962" s="44">
        <v>0</v>
      </c>
    </row>
    <row r="963" spans="2:10" ht="51.75" customHeight="1" x14ac:dyDescent="0.25">
      <c r="B963" s="360" t="s">
        <v>73</v>
      </c>
      <c r="C963" s="361"/>
      <c r="D963" s="361"/>
      <c r="E963" s="362"/>
      <c r="F963" s="24">
        <v>0</v>
      </c>
      <c r="G963" s="24">
        <v>98035</v>
      </c>
      <c r="H963" s="24">
        <v>98035</v>
      </c>
      <c r="I963" s="44">
        <v>0</v>
      </c>
      <c r="J963" s="44">
        <v>0</v>
      </c>
    </row>
    <row r="964" spans="2:10" ht="51.75" customHeight="1" x14ac:dyDescent="0.25">
      <c r="B964" s="360" t="s">
        <v>224</v>
      </c>
      <c r="C964" s="361"/>
      <c r="D964" s="361"/>
      <c r="E964" s="362"/>
      <c r="F964" s="24">
        <v>0</v>
      </c>
      <c r="G964" s="24">
        <v>98035</v>
      </c>
      <c r="H964" s="24">
        <v>98035</v>
      </c>
      <c r="I964" s="44">
        <v>0</v>
      </c>
      <c r="J964" s="44">
        <v>0</v>
      </c>
    </row>
    <row r="965" spans="2:10" ht="51.75" customHeight="1" x14ac:dyDescent="0.25">
      <c r="B965" s="354" t="s">
        <v>205</v>
      </c>
      <c r="C965" s="355"/>
      <c r="D965" s="355"/>
      <c r="E965" s="356"/>
      <c r="F965" s="18">
        <v>0</v>
      </c>
      <c r="G965" s="18">
        <v>46700</v>
      </c>
      <c r="H965" s="18">
        <v>46700</v>
      </c>
      <c r="I965" s="27">
        <v>0</v>
      </c>
      <c r="J965" s="27">
        <v>0</v>
      </c>
    </row>
    <row r="966" spans="2:10" ht="51.75" customHeight="1" x14ac:dyDescent="0.25">
      <c r="B966" s="354" t="s">
        <v>389</v>
      </c>
      <c r="C966" s="355"/>
      <c r="D966" s="355"/>
      <c r="E966" s="356"/>
      <c r="F966" s="18">
        <v>0</v>
      </c>
      <c r="G966" s="18">
        <v>46700</v>
      </c>
      <c r="H966" s="18">
        <v>46700</v>
      </c>
      <c r="I966" s="27">
        <v>0</v>
      </c>
      <c r="J966" s="27">
        <v>0</v>
      </c>
    </row>
    <row r="967" spans="2:10" ht="51.75" customHeight="1" x14ac:dyDescent="0.25">
      <c r="B967" s="345" t="s">
        <v>80</v>
      </c>
      <c r="C967" s="346"/>
      <c r="D967" s="346"/>
      <c r="E967" s="347"/>
      <c r="F967" s="19">
        <v>0</v>
      </c>
      <c r="G967" s="19">
        <v>46700</v>
      </c>
      <c r="H967" s="19">
        <v>46700</v>
      </c>
      <c r="I967" s="43">
        <v>0</v>
      </c>
      <c r="J967" s="43">
        <v>0</v>
      </c>
    </row>
    <row r="968" spans="2:10" ht="51.75" customHeight="1" x14ac:dyDescent="0.25">
      <c r="B968" s="360" t="s">
        <v>73</v>
      </c>
      <c r="C968" s="361"/>
      <c r="D968" s="361"/>
      <c r="E968" s="362"/>
      <c r="F968" s="24">
        <v>0</v>
      </c>
      <c r="G968" s="24">
        <v>46700</v>
      </c>
      <c r="H968" s="24">
        <v>46700</v>
      </c>
      <c r="I968" s="44">
        <v>0</v>
      </c>
      <c r="J968" s="44">
        <v>0</v>
      </c>
    </row>
    <row r="969" spans="2:10" ht="51.75" customHeight="1" x14ac:dyDescent="0.25">
      <c r="B969" s="360" t="s">
        <v>224</v>
      </c>
      <c r="C969" s="361"/>
      <c r="D969" s="361"/>
      <c r="E969" s="362"/>
      <c r="F969" s="24">
        <v>0</v>
      </c>
      <c r="G969" s="24">
        <v>46700</v>
      </c>
      <c r="H969" s="24">
        <v>46700</v>
      </c>
      <c r="I969" s="44">
        <v>0</v>
      </c>
      <c r="J969" s="44">
        <v>0</v>
      </c>
    </row>
    <row r="970" spans="2:10" ht="51.75" customHeight="1" x14ac:dyDescent="0.25">
      <c r="B970" s="351" t="s">
        <v>387</v>
      </c>
      <c r="C970" s="352"/>
      <c r="D970" s="352"/>
      <c r="E970" s="353"/>
      <c r="F970" s="16">
        <v>0</v>
      </c>
      <c r="G970" s="16">
        <v>100000</v>
      </c>
      <c r="H970" s="16">
        <v>0</v>
      </c>
      <c r="I970" s="32">
        <v>0</v>
      </c>
      <c r="J970" s="32">
        <v>0</v>
      </c>
    </row>
    <row r="971" spans="2:10" ht="51.75" customHeight="1" x14ac:dyDescent="0.25">
      <c r="B971" s="357" t="s">
        <v>217</v>
      </c>
      <c r="C971" s="358"/>
      <c r="D971" s="358"/>
      <c r="E971" s="359"/>
      <c r="F971" s="17">
        <v>0</v>
      </c>
      <c r="G971" s="17">
        <v>100000</v>
      </c>
      <c r="H971" s="17">
        <v>0</v>
      </c>
      <c r="I971" s="42">
        <v>0</v>
      </c>
      <c r="J971" s="42">
        <v>0</v>
      </c>
    </row>
    <row r="972" spans="2:10" ht="51.75" customHeight="1" x14ac:dyDescent="0.25">
      <c r="B972" s="354" t="s">
        <v>279</v>
      </c>
      <c r="C972" s="355"/>
      <c r="D972" s="355"/>
      <c r="E972" s="356"/>
      <c r="F972" s="18">
        <v>0</v>
      </c>
      <c r="G972" s="18">
        <v>70000</v>
      </c>
      <c r="H972" s="18">
        <v>0</v>
      </c>
      <c r="I972" s="27">
        <v>0</v>
      </c>
      <c r="J972" s="27">
        <v>0</v>
      </c>
    </row>
    <row r="973" spans="2:10" ht="51.75" customHeight="1" x14ac:dyDescent="0.25">
      <c r="B973" s="354" t="s">
        <v>388</v>
      </c>
      <c r="C973" s="355"/>
      <c r="D973" s="355"/>
      <c r="E973" s="356"/>
      <c r="F973" s="18">
        <v>0</v>
      </c>
      <c r="G973" s="18">
        <v>70000</v>
      </c>
      <c r="H973" s="18">
        <v>0</v>
      </c>
      <c r="I973" s="27">
        <v>0</v>
      </c>
      <c r="J973" s="27">
        <v>0</v>
      </c>
    </row>
    <row r="974" spans="2:10" ht="51.75" customHeight="1" x14ac:dyDescent="0.25">
      <c r="B974" s="345" t="s">
        <v>80</v>
      </c>
      <c r="C974" s="346"/>
      <c r="D974" s="346"/>
      <c r="E974" s="347"/>
      <c r="F974" s="19">
        <v>0</v>
      </c>
      <c r="G974" s="19">
        <v>70000</v>
      </c>
      <c r="H974" s="19">
        <v>0</v>
      </c>
      <c r="I974" s="43">
        <v>0</v>
      </c>
      <c r="J974" s="43">
        <v>0</v>
      </c>
    </row>
    <row r="975" spans="2:10" ht="51.75" customHeight="1" x14ac:dyDescent="0.25">
      <c r="B975" s="348" t="s">
        <v>225</v>
      </c>
      <c r="C975" s="349"/>
      <c r="D975" s="349"/>
      <c r="E975" s="350"/>
      <c r="F975" s="19">
        <v>0</v>
      </c>
      <c r="G975" s="24">
        <v>10000</v>
      </c>
      <c r="H975" s="19">
        <v>0</v>
      </c>
      <c r="I975" s="44">
        <v>0</v>
      </c>
      <c r="J975" s="44">
        <v>0</v>
      </c>
    </row>
    <row r="976" spans="2:10" ht="51.75" customHeight="1" x14ac:dyDescent="0.25">
      <c r="B976" s="342" t="s">
        <v>226</v>
      </c>
      <c r="C976" s="343"/>
      <c r="D976" s="343"/>
      <c r="E976" s="344"/>
      <c r="F976" s="24">
        <v>0</v>
      </c>
      <c r="G976" s="24">
        <v>10000</v>
      </c>
      <c r="H976" s="24">
        <v>0</v>
      </c>
      <c r="I976" s="44">
        <v>0</v>
      </c>
      <c r="J976" s="44">
        <v>0</v>
      </c>
    </row>
    <row r="977" spans="2:10" ht="51.75" customHeight="1" x14ac:dyDescent="0.25">
      <c r="B977" s="348" t="s">
        <v>73</v>
      </c>
      <c r="C977" s="349"/>
      <c r="D977" s="349"/>
      <c r="E977" s="350"/>
      <c r="F977" s="19">
        <v>0</v>
      </c>
      <c r="G977" s="19">
        <v>60000</v>
      </c>
      <c r="H977" s="19">
        <v>0</v>
      </c>
      <c r="I977" s="44">
        <v>0</v>
      </c>
      <c r="J977" s="44">
        <v>0</v>
      </c>
    </row>
    <row r="978" spans="2:10" ht="51.75" customHeight="1" x14ac:dyDescent="0.25">
      <c r="B978" s="360" t="s">
        <v>224</v>
      </c>
      <c r="C978" s="361"/>
      <c r="D978" s="361"/>
      <c r="E978" s="362"/>
      <c r="F978" s="24">
        <v>0</v>
      </c>
      <c r="G978" s="24">
        <v>60000</v>
      </c>
      <c r="H978" s="24">
        <v>0</v>
      </c>
      <c r="I978" s="44">
        <v>0</v>
      </c>
      <c r="J978" s="44">
        <v>0</v>
      </c>
    </row>
    <row r="979" spans="2:10" ht="51.75" customHeight="1" x14ac:dyDescent="0.25">
      <c r="B979" s="354" t="s">
        <v>205</v>
      </c>
      <c r="C979" s="355"/>
      <c r="D979" s="355"/>
      <c r="E979" s="356"/>
      <c r="F979" s="18">
        <v>0</v>
      </c>
      <c r="G979" s="18">
        <v>30000</v>
      </c>
      <c r="H979" s="18">
        <v>0</v>
      </c>
      <c r="I979" s="27">
        <v>0</v>
      </c>
      <c r="J979" s="27">
        <v>0</v>
      </c>
    </row>
    <row r="980" spans="2:10" ht="51.75" customHeight="1" x14ac:dyDescent="0.25">
      <c r="B980" s="354" t="s">
        <v>392</v>
      </c>
      <c r="C980" s="355"/>
      <c r="D980" s="355"/>
      <c r="E980" s="356"/>
      <c r="F980" s="18">
        <v>0</v>
      </c>
      <c r="G980" s="18">
        <v>30000</v>
      </c>
      <c r="H980" s="18">
        <v>0</v>
      </c>
      <c r="I980" s="27">
        <v>0</v>
      </c>
      <c r="J980" s="27">
        <v>0</v>
      </c>
    </row>
    <row r="981" spans="2:10" ht="51.75" customHeight="1" x14ac:dyDescent="0.25">
      <c r="B981" s="354" t="s">
        <v>401</v>
      </c>
      <c r="C981" s="355"/>
      <c r="D981" s="355"/>
      <c r="E981" s="356"/>
      <c r="F981" s="18">
        <v>0</v>
      </c>
      <c r="G981" s="18">
        <v>30000</v>
      </c>
      <c r="H981" s="18">
        <v>0</v>
      </c>
      <c r="I981" s="27">
        <v>0</v>
      </c>
      <c r="J981" s="27">
        <v>0</v>
      </c>
    </row>
    <row r="982" spans="2:10" ht="51.75" customHeight="1" x14ac:dyDescent="0.25">
      <c r="B982" s="345" t="s">
        <v>80</v>
      </c>
      <c r="C982" s="346"/>
      <c r="D982" s="346"/>
      <c r="E982" s="347"/>
      <c r="F982" s="19">
        <v>0</v>
      </c>
      <c r="G982" s="19">
        <v>30000</v>
      </c>
      <c r="H982" s="19">
        <v>0</v>
      </c>
      <c r="I982" s="43">
        <v>0</v>
      </c>
      <c r="J982" s="43">
        <v>0</v>
      </c>
    </row>
    <row r="983" spans="2:10" ht="51.75" customHeight="1" x14ac:dyDescent="0.25">
      <c r="B983" s="360" t="s">
        <v>73</v>
      </c>
      <c r="C983" s="361"/>
      <c r="D983" s="361"/>
      <c r="E983" s="362"/>
      <c r="F983" s="24">
        <v>0</v>
      </c>
      <c r="G983" s="24">
        <v>30000</v>
      </c>
      <c r="H983" s="24">
        <v>0</v>
      </c>
      <c r="I983" s="44">
        <v>0</v>
      </c>
      <c r="J983" s="44">
        <v>0</v>
      </c>
    </row>
    <row r="984" spans="2:10" ht="51.75" customHeight="1" x14ac:dyDescent="0.25">
      <c r="B984" s="360" t="s">
        <v>224</v>
      </c>
      <c r="C984" s="361"/>
      <c r="D984" s="361"/>
      <c r="E984" s="362"/>
      <c r="F984" s="24">
        <v>0</v>
      </c>
      <c r="G984" s="24">
        <v>30000</v>
      </c>
      <c r="H984" s="24">
        <v>0</v>
      </c>
      <c r="I984" s="44">
        <v>0</v>
      </c>
      <c r="J984" s="44">
        <v>0</v>
      </c>
    </row>
    <row r="985" spans="2:10" ht="51.75" customHeight="1" x14ac:dyDescent="0.25">
      <c r="B985" s="351" t="s">
        <v>415</v>
      </c>
      <c r="C985" s="352"/>
      <c r="D985" s="352"/>
      <c r="E985" s="353"/>
      <c r="F985" s="16">
        <v>0</v>
      </c>
      <c r="G985" s="16">
        <v>0</v>
      </c>
      <c r="H985" s="16">
        <v>100000</v>
      </c>
      <c r="I985" s="32">
        <v>0</v>
      </c>
      <c r="J985" s="32">
        <v>0</v>
      </c>
    </row>
    <row r="986" spans="2:10" ht="51.75" customHeight="1" x14ac:dyDescent="0.25">
      <c r="B986" s="357" t="s">
        <v>217</v>
      </c>
      <c r="C986" s="358"/>
      <c r="D986" s="358"/>
      <c r="E986" s="359"/>
      <c r="F986" s="17">
        <v>0</v>
      </c>
      <c r="G986" s="17">
        <v>0</v>
      </c>
      <c r="H986" s="17">
        <v>10000</v>
      </c>
      <c r="I986" s="42">
        <v>0</v>
      </c>
      <c r="J986" s="42">
        <v>0</v>
      </c>
    </row>
    <row r="987" spans="2:10" ht="51.75" customHeight="1" x14ac:dyDescent="0.25">
      <c r="B987" s="354" t="s">
        <v>100</v>
      </c>
      <c r="C987" s="355"/>
      <c r="D987" s="355"/>
      <c r="E987" s="356"/>
      <c r="F987" s="18">
        <v>0</v>
      </c>
      <c r="G987" s="18">
        <v>0</v>
      </c>
      <c r="H987" s="18">
        <v>50000</v>
      </c>
      <c r="I987" s="27">
        <v>0</v>
      </c>
      <c r="J987" s="27">
        <v>0</v>
      </c>
    </row>
    <row r="988" spans="2:10" ht="51.75" customHeight="1" x14ac:dyDescent="0.25">
      <c r="B988" s="354" t="s">
        <v>400</v>
      </c>
      <c r="C988" s="355"/>
      <c r="D988" s="355"/>
      <c r="E988" s="356"/>
      <c r="F988" s="18">
        <v>0</v>
      </c>
      <c r="G988" s="18">
        <v>0</v>
      </c>
      <c r="H988" s="18">
        <v>50000</v>
      </c>
      <c r="I988" s="27">
        <v>0</v>
      </c>
      <c r="J988" s="27">
        <v>0</v>
      </c>
    </row>
    <row r="989" spans="2:10" s="180" customFormat="1" ht="51.75" customHeight="1" x14ac:dyDescent="0.25">
      <c r="B989" s="345" t="s">
        <v>80</v>
      </c>
      <c r="C989" s="346"/>
      <c r="D989" s="346"/>
      <c r="E989" s="347"/>
      <c r="F989" s="19">
        <v>0</v>
      </c>
      <c r="G989" s="19">
        <v>0</v>
      </c>
      <c r="H989" s="19">
        <v>50000</v>
      </c>
      <c r="I989" s="43">
        <v>0</v>
      </c>
      <c r="J989" s="43">
        <v>0</v>
      </c>
    </row>
    <row r="990" spans="2:10" ht="51.75" customHeight="1" x14ac:dyDescent="0.25">
      <c r="B990" s="348" t="s">
        <v>225</v>
      </c>
      <c r="C990" s="349"/>
      <c r="D990" s="349"/>
      <c r="E990" s="350"/>
      <c r="F990" s="19">
        <v>0</v>
      </c>
      <c r="G990" s="24">
        <v>0</v>
      </c>
      <c r="H990" s="24">
        <v>5000</v>
      </c>
      <c r="I990" s="44">
        <v>0</v>
      </c>
      <c r="J990" s="44">
        <v>0</v>
      </c>
    </row>
    <row r="991" spans="2:10" ht="51.75" customHeight="1" x14ac:dyDescent="0.25">
      <c r="B991" s="342" t="s">
        <v>226</v>
      </c>
      <c r="C991" s="343"/>
      <c r="D991" s="343"/>
      <c r="E991" s="344"/>
      <c r="F991" s="24">
        <v>0</v>
      </c>
      <c r="G991" s="24">
        <v>0</v>
      </c>
      <c r="H991" s="24">
        <v>5000</v>
      </c>
      <c r="I991" s="44">
        <v>0</v>
      </c>
      <c r="J991" s="44">
        <v>0</v>
      </c>
    </row>
    <row r="992" spans="2:10" ht="51.75" customHeight="1" x14ac:dyDescent="0.25">
      <c r="B992" s="348" t="s">
        <v>73</v>
      </c>
      <c r="C992" s="349"/>
      <c r="D992" s="349"/>
      <c r="E992" s="350"/>
      <c r="F992" s="19">
        <v>0</v>
      </c>
      <c r="G992" s="19">
        <v>0</v>
      </c>
      <c r="H992" s="19">
        <v>45000</v>
      </c>
      <c r="I992" s="43">
        <v>0</v>
      </c>
      <c r="J992" s="43">
        <v>0</v>
      </c>
    </row>
    <row r="993" spans="2:10" ht="51.75" customHeight="1" x14ac:dyDescent="0.25">
      <c r="B993" s="360" t="s">
        <v>224</v>
      </c>
      <c r="C993" s="361"/>
      <c r="D993" s="361"/>
      <c r="E993" s="362"/>
      <c r="F993" s="24">
        <v>0</v>
      </c>
      <c r="G993" s="24">
        <v>0</v>
      </c>
      <c r="H993" s="24">
        <v>45000</v>
      </c>
      <c r="I993" s="44">
        <v>0</v>
      </c>
      <c r="J993" s="44">
        <v>0</v>
      </c>
    </row>
    <row r="994" spans="2:10" ht="51.75" customHeight="1" x14ac:dyDescent="0.25">
      <c r="B994" s="354" t="s">
        <v>205</v>
      </c>
      <c r="C994" s="355"/>
      <c r="D994" s="355"/>
      <c r="E994" s="356"/>
      <c r="F994" s="18">
        <v>0</v>
      </c>
      <c r="G994" s="18">
        <v>0</v>
      </c>
      <c r="H994" s="18">
        <v>50000</v>
      </c>
      <c r="I994" s="27">
        <v>0</v>
      </c>
      <c r="J994" s="27">
        <v>0</v>
      </c>
    </row>
    <row r="995" spans="2:10" ht="51.75" customHeight="1" x14ac:dyDescent="0.25">
      <c r="B995" s="354" t="s">
        <v>389</v>
      </c>
      <c r="C995" s="355"/>
      <c r="D995" s="355"/>
      <c r="E995" s="356"/>
      <c r="F995" s="18">
        <v>0</v>
      </c>
      <c r="G995" s="18">
        <v>0</v>
      </c>
      <c r="H995" s="18">
        <v>50000</v>
      </c>
      <c r="I995" s="27">
        <v>0</v>
      </c>
      <c r="J995" s="27">
        <v>0</v>
      </c>
    </row>
    <row r="996" spans="2:10" ht="51.75" customHeight="1" x14ac:dyDescent="0.25">
      <c r="B996" s="345" t="s">
        <v>80</v>
      </c>
      <c r="C996" s="346"/>
      <c r="D996" s="346"/>
      <c r="E996" s="347"/>
      <c r="F996" s="19">
        <v>0</v>
      </c>
      <c r="G996" s="19">
        <v>0</v>
      </c>
      <c r="H996" s="19">
        <v>50000</v>
      </c>
      <c r="I996" s="43">
        <v>0</v>
      </c>
      <c r="J996" s="43">
        <v>0</v>
      </c>
    </row>
    <row r="997" spans="2:10" ht="51.75" customHeight="1" x14ac:dyDescent="0.25">
      <c r="B997" s="360" t="s">
        <v>73</v>
      </c>
      <c r="C997" s="361"/>
      <c r="D997" s="361"/>
      <c r="E997" s="362"/>
      <c r="F997" s="24">
        <v>0</v>
      </c>
      <c r="G997" s="24">
        <v>0</v>
      </c>
      <c r="H997" s="24">
        <v>50000</v>
      </c>
      <c r="I997" s="44">
        <v>0</v>
      </c>
      <c r="J997" s="44">
        <v>0</v>
      </c>
    </row>
    <row r="998" spans="2:10" ht="51.75" customHeight="1" x14ac:dyDescent="0.25">
      <c r="B998" s="360" t="s">
        <v>224</v>
      </c>
      <c r="C998" s="361"/>
      <c r="D998" s="361"/>
      <c r="E998" s="362"/>
      <c r="F998" s="24">
        <v>0</v>
      </c>
      <c r="G998" s="24">
        <v>0</v>
      </c>
      <c r="H998" s="24">
        <v>50000</v>
      </c>
      <c r="I998" s="44">
        <v>0</v>
      </c>
      <c r="J998" s="44">
        <v>0</v>
      </c>
    </row>
    <row r="999" spans="2:10" ht="51.75" customHeight="1" x14ac:dyDescent="0.25">
      <c r="B999" s="351" t="s">
        <v>416</v>
      </c>
      <c r="C999" s="352"/>
      <c r="D999" s="352"/>
      <c r="E999" s="353"/>
      <c r="F999" s="16">
        <v>0</v>
      </c>
      <c r="G999" s="16">
        <v>0</v>
      </c>
      <c r="H999" s="16">
        <v>80000</v>
      </c>
      <c r="I999" s="32">
        <v>0</v>
      </c>
      <c r="J999" s="32">
        <v>0</v>
      </c>
    </row>
    <row r="1000" spans="2:10" ht="51.75" customHeight="1" x14ac:dyDescent="0.25">
      <c r="B1000" s="357" t="s">
        <v>217</v>
      </c>
      <c r="C1000" s="358"/>
      <c r="D1000" s="358"/>
      <c r="E1000" s="359"/>
      <c r="F1000" s="17">
        <v>0</v>
      </c>
      <c r="G1000" s="17">
        <v>0</v>
      </c>
      <c r="H1000" s="17">
        <v>80000</v>
      </c>
      <c r="I1000" s="42">
        <v>0</v>
      </c>
      <c r="J1000" s="42">
        <v>0</v>
      </c>
    </row>
    <row r="1001" spans="2:10" ht="51.75" customHeight="1" x14ac:dyDescent="0.25">
      <c r="B1001" s="354" t="s">
        <v>100</v>
      </c>
      <c r="C1001" s="355"/>
      <c r="D1001" s="355"/>
      <c r="E1001" s="356"/>
      <c r="F1001" s="18">
        <v>0</v>
      </c>
      <c r="G1001" s="18">
        <v>0</v>
      </c>
      <c r="H1001" s="18">
        <v>50000</v>
      </c>
      <c r="I1001" s="27">
        <v>0</v>
      </c>
      <c r="J1001" s="27">
        <v>0</v>
      </c>
    </row>
    <row r="1002" spans="2:10" ht="51.75" customHeight="1" x14ac:dyDescent="0.25">
      <c r="B1002" s="354" t="s">
        <v>400</v>
      </c>
      <c r="C1002" s="355"/>
      <c r="D1002" s="355"/>
      <c r="E1002" s="356"/>
      <c r="F1002" s="18">
        <v>0</v>
      </c>
      <c r="G1002" s="18">
        <v>0</v>
      </c>
      <c r="H1002" s="18">
        <v>50000</v>
      </c>
      <c r="I1002" s="27">
        <v>0</v>
      </c>
      <c r="J1002" s="27">
        <v>0</v>
      </c>
    </row>
    <row r="1003" spans="2:10" ht="51.75" customHeight="1" x14ac:dyDescent="0.25">
      <c r="B1003" s="345" t="s">
        <v>80</v>
      </c>
      <c r="C1003" s="346"/>
      <c r="D1003" s="346"/>
      <c r="E1003" s="347"/>
      <c r="F1003" s="19">
        <v>0</v>
      </c>
      <c r="G1003" s="19">
        <v>0</v>
      </c>
      <c r="H1003" s="19">
        <v>50000</v>
      </c>
      <c r="I1003" s="43">
        <v>0</v>
      </c>
      <c r="J1003" s="43">
        <v>0</v>
      </c>
    </row>
    <row r="1004" spans="2:10" ht="51.75" customHeight="1" x14ac:dyDescent="0.25">
      <c r="B1004" s="348" t="s">
        <v>225</v>
      </c>
      <c r="C1004" s="349"/>
      <c r="D1004" s="349"/>
      <c r="E1004" s="350"/>
      <c r="F1004" s="19">
        <v>0</v>
      </c>
      <c r="G1004" s="19">
        <v>0</v>
      </c>
      <c r="H1004" s="19">
        <v>4500</v>
      </c>
      <c r="I1004" s="43">
        <v>0</v>
      </c>
      <c r="J1004" s="43">
        <v>0</v>
      </c>
    </row>
    <row r="1005" spans="2:10" ht="51.75" customHeight="1" x14ac:dyDescent="0.25">
      <c r="B1005" s="342" t="s">
        <v>226</v>
      </c>
      <c r="C1005" s="343"/>
      <c r="D1005" s="343"/>
      <c r="E1005" s="344"/>
      <c r="F1005" s="24">
        <v>0</v>
      </c>
      <c r="G1005" s="24">
        <v>0</v>
      </c>
      <c r="H1005" s="24">
        <v>4500</v>
      </c>
      <c r="I1005" s="44">
        <v>0</v>
      </c>
      <c r="J1005" s="44">
        <v>0</v>
      </c>
    </row>
    <row r="1006" spans="2:10" ht="50.25" customHeight="1" x14ac:dyDescent="0.25">
      <c r="B1006" s="348" t="s">
        <v>73</v>
      </c>
      <c r="C1006" s="349"/>
      <c r="D1006" s="349"/>
      <c r="E1006" s="350"/>
      <c r="F1006" s="19">
        <v>0</v>
      </c>
      <c r="G1006" s="19">
        <v>0</v>
      </c>
      <c r="H1006" s="19">
        <v>45500</v>
      </c>
      <c r="I1006" s="43">
        <v>0</v>
      </c>
      <c r="J1006" s="43">
        <v>0</v>
      </c>
    </row>
    <row r="1007" spans="2:10" ht="50.25" customHeight="1" x14ac:dyDescent="0.25">
      <c r="B1007" s="360" t="s">
        <v>224</v>
      </c>
      <c r="C1007" s="361"/>
      <c r="D1007" s="361"/>
      <c r="E1007" s="362"/>
      <c r="F1007" s="24">
        <v>0</v>
      </c>
      <c r="G1007" s="24">
        <v>0</v>
      </c>
      <c r="H1007" s="24">
        <v>45500</v>
      </c>
      <c r="I1007" s="44">
        <v>0</v>
      </c>
      <c r="J1007" s="44">
        <v>0</v>
      </c>
    </row>
    <row r="1008" spans="2:10" ht="50.25" customHeight="1" x14ac:dyDescent="0.25">
      <c r="B1008" s="354" t="s">
        <v>205</v>
      </c>
      <c r="C1008" s="355"/>
      <c r="D1008" s="355"/>
      <c r="E1008" s="356"/>
      <c r="F1008" s="18">
        <v>0</v>
      </c>
      <c r="G1008" s="18">
        <v>0</v>
      </c>
      <c r="H1008" s="18">
        <v>30000</v>
      </c>
      <c r="I1008" s="27">
        <v>0</v>
      </c>
      <c r="J1008" s="27">
        <v>0</v>
      </c>
    </row>
    <row r="1009" spans="2:10" ht="50.25" customHeight="1" x14ac:dyDescent="0.25">
      <c r="B1009" s="354" t="s">
        <v>389</v>
      </c>
      <c r="C1009" s="355"/>
      <c r="D1009" s="355"/>
      <c r="E1009" s="356"/>
      <c r="F1009" s="18">
        <v>0</v>
      </c>
      <c r="G1009" s="18">
        <v>0</v>
      </c>
      <c r="H1009" s="18">
        <v>30000</v>
      </c>
      <c r="I1009" s="27">
        <v>0</v>
      </c>
      <c r="J1009" s="27">
        <v>0</v>
      </c>
    </row>
    <row r="1010" spans="2:10" ht="50.25" customHeight="1" x14ac:dyDescent="0.25">
      <c r="B1010" s="345" t="s">
        <v>80</v>
      </c>
      <c r="C1010" s="346"/>
      <c r="D1010" s="346"/>
      <c r="E1010" s="347"/>
      <c r="F1010" s="19">
        <v>0</v>
      </c>
      <c r="G1010" s="19">
        <v>0</v>
      </c>
      <c r="H1010" s="19">
        <v>30000</v>
      </c>
      <c r="I1010" s="43">
        <v>0</v>
      </c>
      <c r="J1010" s="43">
        <v>0</v>
      </c>
    </row>
    <row r="1011" spans="2:10" ht="50.25" customHeight="1" x14ac:dyDescent="0.25">
      <c r="B1011" s="360" t="s">
        <v>73</v>
      </c>
      <c r="C1011" s="361"/>
      <c r="D1011" s="361"/>
      <c r="E1011" s="362"/>
      <c r="F1011" s="24">
        <v>0</v>
      </c>
      <c r="G1011" s="24">
        <v>0</v>
      </c>
      <c r="H1011" s="24">
        <v>30000</v>
      </c>
      <c r="I1011" s="44">
        <v>0</v>
      </c>
      <c r="J1011" s="44">
        <v>0</v>
      </c>
    </row>
    <row r="1012" spans="2:10" ht="50.25" customHeight="1" x14ac:dyDescent="0.25">
      <c r="B1012" s="360" t="s">
        <v>224</v>
      </c>
      <c r="C1012" s="361"/>
      <c r="D1012" s="361"/>
      <c r="E1012" s="362"/>
      <c r="F1012" s="24">
        <v>0</v>
      </c>
      <c r="G1012" s="24">
        <v>0</v>
      </c>
      <c r="H1012" s="24">
        <v>30000</v>
      </c>
      <c r="I1012" s="44">
        <v>0</v>
      </c>
      <c r="J1012" s="44">
        <v>0</v>
      </c>
    </row>
    <row r="1013" spans="2:10" ht="18" x14ac:dyDescent="0.25">
      <c r="F1013" s="169"/>
    </row>
    <row r="1014" spans="2:10" ht="18" x14ac:dyDescent="0.25">
      <c r="B1014" s="440" t="s">
        <v>329</v>
      </c>
      <c r="C1014" s="440"/>
      <c r="D1014" s="440"/>
      <c r="E1014" s="440"/>
      <c r="F1014" s="440"/>
      <c r="G1014" s="440"/>
      <c r="H1014" s="440"/>
      <c r="I1014" s="440"/>
      <c r="J1014" s="440"/>
    </row>
    <row r="1015" spans="2:10" ht="18" x14ac:dyDescent="0.25">
      <c r="B1015" s="441" t="s">
        <v>330</v>
      </c>
      <c r="C1015" s="441"/>
      <c r="D1015" s="441"/>
      <c r="E1015" s="441"/>
      <c r="F1015" s="441"/>
      <c r="G1015" s="441"/>
      <c r="H1015" s="441"/>
      <c r="I1015" s="441"/>
      <c r="J1015" s="441"/>
    </row>
    <row r="1016" spans="2:10" ht="18" x14ac:dyDescent="0.25">
      <c r="E1016" s="118"/>
      <c r="F1016" s="118"/>
      <c r="G1016" s="118"/>
      <c r="H1016" s="118"/>
      <c r="I1016" s="118"/>
      <c r="J1016" s="118"/>
    </row>
    <row r="1017" spans="2:10" ht="18" x14ac:dyDescent="0.25">
      <c r="B1017" s="41" t="s">
        <v>442</v>
      </c>
      <c r="E1017" s="118"/>
      <c r="F1017" s="118"/>
      <c r="G1017" s="118"/>
      <c r="H1017" s="118"/>
      <c r="I1017" s="118"/>
      <c r="J1017" s="118"/>
    </row>
    <row r="1018" spans="2:10" ht="18" x14ac:dyDescent="0.25">
      <c r="E1018" s="118"/>
      <c r="F1018" s="118"/>
      <c r="G1018" s="118"/>
      <c r="H1018" s="118"/>
      <c r="I1018" s="118"/>
      <c r="J1018" s="118"/>
    </row>
    <row r="1019" spans="2:10" ht="18" x14ac:dyDescent="0.25">
      <c r="B1019" s="441" t="s">
        <v>331</v>
      </c>
      <c r="C1019" s="441"/>
      <c r="D1019" s="441"/>
      <c r="E1019" s="441"/>
      <c r="F1019" s="441"/>
      <c r="G1019" s="441"/>
      <c r="H1019" s="441"/>
      <c r="I1019" s="441"/>
      <c r="J1019" s="441"/>
    </row>
    <row r="1020" spans="2:10" ht="18" x14ac:dyDescent="0.25">
      <c r="E1020" s="118"/>
      <c r="F1020" s="118"/>
      <c r="G1020" s="118"/>
      <c r="H1020" s="118"/>
      <c r="I1020" s="118"/>
      <c r="J1020" s="118"/>
    </row>
    <row r="1021" spans="2:10" ht="18" x14ac:dyDescent="0.25">
      <c r="B1021" s="229" t="s">
        <v>457</v>
      </c>
      <c r="C1021" s="41"/>
      <c r="D1021" s="41"/>
      <c r="E1021" s="41"/>
      <c r="F1021" s="41"/>
      <c r="I1021" s="229" t="s">
        <v>332</v>
      </c>
    </row>
    <row r="1022" spans="2:10" ht="18" x14ac:dyDescent="0.25">
      <c r="B1022" s="229" t="s">
        <v>458</v>
      </c>
      <c r="C1022" s="41"/>
      <c r="D1022" s="41"/>
      <c r="E1022" s="41"/>
      <c r="F1022" s="41"/>
      <c r="I1022" s="229" t="s">
        <v>333</v>
      </c>
    </row>
    <row r="1023" spans="2:10" ht="18" x14ac:dyDescent="0.25">
      <c r="B1023" s="229" t="s">
        <v>456</v>
      </c>
      <c r="C1023" s="41"/>
      <c r="D1023" s="41"/>
      <c r="E1023" s="41"/>
      <c r="F1023" s="41"/>
      <c r="G1023" s="41"/>
    </row>
  </sheetData>
  <mergeCells count="1016">
    <mergeCell ref="B3:J3"/>
    <mergeCell ref="B118:E118"/>
    <mergeCell ref="B119:E119"/>
    <mergeCell ref="B120:E120"/>
    <mergeCell ref="B121:E121"/>
    <mergeCell ref="B122:E122"/>
    <mergeCell ref="B123:E123"/>
    <mergeCell ref="B124:E124"/>
    <mergeCell ref="B1014:J1014"/>
    <mergeCell ref="B1015:J1015"/>
    <mergeCell ref="B1019:J1019"/>
    <mergeCell ref="B798:E798"/>
    <mergeCell ref="B813:E813"/>
    <mergeCell ref="B786:E786"/>
    <mergeCell ref="B787:E787"/>
    <mergeCell ref="B578:E578"/>
    <mergeCell ref="B554:E554"/>
    <mergeCell ref="B553:E553"/>
    <mergeCell ref="B820:E820"/>
    <mergeCell ref="B818:E818"/>
    <mergeCell ref="B817:E817"/>
    <mergeCell ref="B816:E816"/>
    <mergeCell ref="B814:E814"/>
    <mergeCell ref="B819:E819"/>
    <mergeCell ref="B727:E727"/>
    <mergeCell ref="B732:E732"/>
    <mergeCell ref="B548:E548"/>
    <mergeCell ref="B555:E555"/>
    <mergeCell ref="B567:E567"/>
    <mergeCell ref="B574:E574"/>
    <mergeCell ref="B580:E580"/>
    <mergeCell ref="B560:E560"/>
    <mergeCell ref="B604:E604"/>
    <mergeCell ref="B811:E811"/>
    <mergeCell ref="B809:E809"/>
    <mergeCell ref="B808:E808"/>
    <mergeCell ref="B585:E585"/>
    <mergeCell ref="B598:E598"/>
    <mergeCell ref="B338:E338"/>
    <mergeCell ref="B344:E344"/>
    <mergeCell ref="B353:E353"/>
    <mergeCell ref="B354:E354"/>
    <mergeCell ref="B351:E351"/>
    <mergeCell ref="B380:E380"/>
    <mergeCell ref="B381:E381"/>
    <mergeCell ref="B367:E367"/>
    <mergeCell ref="B362:E362"/>
    <mergeCell ref="B363:E363"/>
    <mergeCell ref="B360:E360"/>
    <mergeCell ref="B361:E361"/>
    <mergeCell ref="B372:E372"/>
    <mergeCell ref="B349:E349"/>
    <mergeCell ref="B359:E359"/>
    <mergeCell ref="B424:E424"/>
    <mergeCell ref="B401:E401"/>
    <mergeCell ref="B511:E511"/>
    <mergeCell ref="B512:E512"/>
    <mergeCell ref="B513:E513"/>
    <mergeCell ref="B515:E515"/>
    <mergeCell ref="B516:E516"/>
    <mergeCell ref="B504:E504"/>
    <mergeCell ref="B503:E503"/>
    <mergeCell ref="B494:E494"/>
    <mergeCell ref="B510:E510"/>
    <mergeCell ref="B464:E464"/>
    <mergeCell ref="B853:E853"/>
    <mergeCell ref="B841:E841"/>
    <mergeCell ref="B879:E879"/>
    <mergeCell ref="B450:E450"/>
    <mergeCell ref="B451:E451"/>
    <mergeCell ref="B452:E452"/>
    <mergeCell ref="B453:E453"/>
    <mergeCell ref="B454:E454"/>
    <mergeCell ref="B448:E448"/>
    <mergeCell ref="B446:E446"/>
    <mergeCell ref="B449:E449"/>
    <mergeCell ref="B397:E397"/>
    <mergeCell ref="B398:E398"/>
    <mergeCell ref="B839:E839"/>
    <mergeCell ref="B840:E840"/>
    <mergeCell ref="B850:E850"/>
    <mergeCell ref="B851:E851"/>
    <mergeCell ref="B867:E867"/>
    <mergeCell ref="B868:E868"/>
    <mergeCell ref="B869:E869"/>
    <mergeCell ref="B871:E871"/>
    <mergeCell ref="B855:E855"/>
    <mergeCell ref="B856:E856"/>
    <mergeCell ref="B857:E857"/>
    <mergeCell ref="B859:E859"/>
    <mergeCell ref="B860:E860"/>
    <mergeCell ref="B858:E858"/>
    <mergeCell ref="B602:E602"/>
    <mergeCell ref="B603:E603"/>
    <mergeCell ref="B863:E863"/>
    <mergeCell ref="B870:E870"/>
    <mergeCell ref="B384:E384"/>
    <mergeCell ref="B385:E385"/>
    <mergeCell ref="B403:E403"/>
    <mergeCell ref="B470:E470"/>
    <mergeCell ref="B471:E471"/>
    <mergeCell ref="B830:E830"/>
    <mergeCell ref="B831:E831"/>
    <mergeCell ref="B832:E832"/>
    <mergeCell ref="B835:E835"/>
    <mergeCell ref="B836:E836"/>
    <mergeCell ref="B837:E837"/>
    <mergeCell ref="B627:E627"/>
    <mergeCell ref="B628:E628"/>
    <mergeCell ref="B629:E629"/>
    <mergeCell ref="B630:E630"/>
    <mergeCell ref="B631:E631"/>
    <mergeCell ref="B632:E632"/>
    <mergeCell ref="B472:E472"/>
    <mergeCell ref="B473:E473"/>
    <mergeCell ref="B794:E794"/>
    <mergeCell ref="B799:E799"/>
    <mergeCell ref="B810:E810"/>
    <mergeCell ref="B826:E826"/>
    <mergeCell ref="B478:E478"/>
    <mergeCell ref="B474:E474"/>
    <mergeCell ref="B521:E521"/>
    <mergeCell ref="B523:E523"/>
    <mergeCell ref="B524:E524"/>
    <mergeCell ref="B525:E525"/>
    <mergeCell ref="B526:E526"/>
    <mergeCell ref="B502:E502"/>
    <mergeCell ref="B493:E493"/>
    <mergeCell ref="B973:E973"/>
    <mergeCell ref="B977:E977"/>
    <mergeCell ref="B833:E833"/>
    <mergeCell ref="B838:E838"/>
    <mergeCell ref="B845:E845"/>
    <mergeCell ref="B748:E748"/>
    <mergeCell ref="B749:E749"/>
    <mergeCell ref="B750:E750"/>
    <mergeCell ref="B875:E875"/>
    <mergeCell ref="B876:E876"/>
    <mergeCell ref="B861:E861"/>
    <mergeCell ref="B862:E862"/>
    <mergeCell ref="B864:E864"/>
    <mergeCell ref="B865:E865"/>
    <mergeCell ref="B866:E866"/>
    <mergeCell ref="B764:E764"/>
    <mergeCell ref="B765:E765"/>
    <mergeCell ref="B766:E766"/>
    <mergeCell ref="B767:E767"/>
    <mergeCell ref="B872:E872"/>
    <mergeCell ref="B873:E873"/>
    <mergeCell ref="B874:E874"/>
    <mergeCell ref="B827:E827"/>
    <mergeCell ref="B825:E825"/>
    <mergeCell ref="B824:E824"/>
    <mergeCell ref="B852:E852"/>
    <mergeCell ref="B967:E967"/>
    <mergeCell ref="B982:E982"/>
    <mergeCell ref="B903:E903"/>
    <mergeCell ref="B904:E904"/>
    <mergeCell ref="B905:E905"/>
    <mergeCell ref="B906:E906"/>
    <mergeCell ref="B899:E899"/>
    <mergeCell ref="B900:E900"/>
    <mergeCell ref="B901:E901"/>
    <mergeCell ref="B902:E902"/>
    <mergeCell ref="B983:E983"/>
    <mergeCell ref="B962:E962"/>
    <mergeCell ref="B963:E963"/>
    <mergeCell ref="B964:E964"/>
    <mergeCell ref="B909:E909"/>
    <mergeCell ref="B910:E910"/>
    <mergeCell ref="B931:E931"/>
    <mergeCell ref="B958:E958"/>
    <mergeCell ref="B960:E960"/>
    <mergeCell ref="B947:E947"/>
    <mergeCell ref="B952:E952"/>
    <mergeCell ref="B925:E925"/>
    <mergeCell ref="B937:E937"/>
    <mergeCell ref="B941:E941"/>
    <mergeCell ref="B942:E942"/>
    <mergeCell ref="B943:E943"/>
    <mergeCell ref="B944:E944"/>
    <mergeCell ref="B938:E938"/>
    <mergeCell ref="B939:E939"/>
    <mergeCell ref="B980:E980"/>
    <mergeCell ref="B981:E981"/>
    <mergeCell ref="B959:E959"/>
    <mergeCell ref="B940:E940"/>
    <mergeCell ref="B877:E877"/>
    <mergeCell ref="B878:E878"/>
    <mergeCell ref="B965:E965"/>
    <mergeCell ref="B889:E889"/>
    <mergeCell ref="B890:E890"/>
    <mergeCell ref="B897:E897"/>
    <mergeCell ref="B898:E898"/>
    <mergeCell ref="B896:E896"/>
    <mergeCell ref="B908:E908"/>
    <mergeCell ref="B892:E892"/>
    <mergeCell ref="B893:E893"/>
    <mergeCell ref="B915:E915"/>
    <mergeCell ref="B912:E912"/>
    <mergeCell ref="B913:E913"/>
    <mergeCell ref="B946:E946"/>
    <mergeCell ref="B948:E948"/>
    <mergeCell ref="B923:E923"/>
    <mergeCell ref="B924:E924"/>
    <mergeCell ref="B914:E914"/>
    <mergeCell ref="B907:E907"/>
    <mergeCell ref="B945:E945"/>
    <mergeCell ref="B949:E949"/>
    <mergeCell ref="B505:E505"/>
    <mergeCell ref="B812:E812"/>
    <mergeCell ref="B476:E476"/>
    <mergeCell ref="B477:E477"/>
    <mergeCell ref="B800:E800"/>
    <mergeCell ref="B599:E599"/>
    <mergeCell ref="B600:E600"/>
    <mergeCell ref="B597:E597"/>
    <mergeCell ref="B751:E751"/>
    <mergeCell ref="B752:E752"/>
    <mergeCell ref="B807:E807"/>
    <mergeCell ref="B806:E806"/>
    <mergeCell ref="B797:E797"/>
    <mergeCell ref="B796:E796"/>
    <mergeCell ref="B805:E805"/>
    <mergeCell ref="B802:E802"/>
    <mergeCell ref="B801:E801"/>
    <mergeCell ref="B576:E576"/>
    <mergeCell ref="B577:E577"/>
    <mergeCell ref="B589:E589"/>
    <mergeCell ref="B590:E590"/>
    <mergeCell ref="B592:E592"/>
    <mergeCell ref="B593:E593"/>
    <mergeCell ref="B594:E594"/>
    <mergeCell ref="B804:E804"/>
    <mergeCell ref="B803:E803"/>
    <mergeCell ref="B591:E591"/>
    <mergeCell ref="B743:E743"/>
    <mergeCell ref="B744:E744"/>
    <mergeCell ref="B605:E605"/>
    <mergeCell ref="B614:E614"/>
    <mergeCell ref="B684:E684"/>
    <mergeCell ref="B685:E685"/>
    <mergeCell ref="B686:E686"/>
    <mergeCell ref="B688:E688"/>
    <mergeCell ref="B691:E691"/>
    <mergeCell ref="B637:E637"/>
    <mergeCell ref="B466:E466"/>
    <mergeCell ref="B467:E467"/>
    <mergeCell ref="B469:E469"/>
    <mergeCell ref="B458:E458"/>
    <mergeCell ref="B459:E459"/>
    <mergeCell ref="B460:E460"/>
    <mergeCell ref="B463:E463"/>
    <mergeCell ref="B423:E423"/>
    <mergeCell ref="B419:E419"/>
    <mergeCell ref="B420:E420"/>
    <mergeCell ref="B421:E421"/>
    <mergeCell ref="B422:E422"/>
    <mergeCell ref="B443:E443"/>
    <mergeCell ref="B444:E444"/>
    <mergeCell ref="B445:E445"/>
    <mergeCell ref="B482:E482"/>
    <mergeCell ref="B475:E475"/>
    <mergeCell ref="B468:E468"/>
    <mergeCell ref="B461:E461"/>
    <mergeCell ref="B431:E431"/>
    <mergeCell ref="B433:E433"/>
    <mergeCell ref="B434:E434"/>
    <mergeCell ref="B435:E435"/>
    <mergeCell ref="B436:E436"/>
    <mergeCell ref="B457:E457"/>
    <mergeCell ref="B484:E484"/>
    <mergeCell ref="B485:E485"/>
    <mergeCell ref="B486:E486"/>
    <mergeCell ref="B455:E455"/>
    <mergeCell ref="B272:E272"/>
    <mergeCell ref="B274:E274"/>
    <mergeCell ref="B275:E275"/>
    <mergeCell ref="B276:E276"/>
    <mergeCell ref="B265:E265"/>
    <mergeCell ref="B462:E462"/>
    <mergeCell ref="B352:E352"/>
    <mergeCell ref="B347:E347"/>
    <mergeCell ref="B257:E257"/>
    <mergeCell ref="B456:E456"/>
    <mergeCell ref="B411:E411"/>
    <mergeCell ref="B413:E413"/>
    <mergeCell ref="B414:E414"/>
    <mergeCell ref="B438:E438"/>
    <mergeCell ref="B440:E440"/>
    <mergeCell ref="B441:E441"/>
    <mergeCell ref="B405:E405"/>
    <mergeCell ref="B406:E406"/>
    <mergeCell ref="B407:E407"/>
    <mergeCell ref="B409:E409"/>
    <mergeCell ref="B415:E415"/>
    <mergeCell ref="B416:E416"/>
    <mergeCell ref="B427:E427"/>
    <mergeCell ref="B428:E428"/>
    <mergeCell ref="B429:E429"/>
    <mergeCell ref="B430:E430"/>
    <mergeCell ref="B465:E465"/>
    <mergeCell ref="B410:E410"/>
    <mergeCell ref="B376:E376"/>
    <mergeCell ref="B370:E370"/>
    <mergeCell ref="B245:E245"/>
    <mergeCell ref="B135:E135"/>
    <mergeCell ref="B249:E249"/>
    <mergeCell ref="B442:E442"/>
    <mergeCell ref="B250:E250"/>
    <mergeCell ref="B251:E251"/>
    <mergeCell ref="B299:E299"/>
    <mergeCell ref="B300:E300"/>
    <mergeCell ref="B301:E301"/>
    <mergeCell ref="B303:E303"/>
    <mergeCell ref="B304:E304"/>
    <mergeCell ref="B291:E291"/>
    <mergeCell ref="B292:E292"/>
    <mergeCell ref="B324:E324"/>
    <mergeCell ref="B317:E317"/>
    <mergeCell ref="B310:E310"/>
    <mergeCell ref="B253:E253"/>
    <mergeCell ref="B262:E262"/>
    <mergeCell ref="B288:E288"/>
    <mergeCell ref="B289:E289"/>
    <mergeCell ref="B255:E255"/>
    <mergeCell ref="B364:E364"/>
    <mergeCell ref="B350:E350"/>
    <mergeCell ref="B315:E315"/>
    <mergeCell ref="B316:E316"/>
    <mergeCell ref="B318:E318"/>
    <mergeCell ref="B281:E281"/>
    <mergeCell ref="B282:E282"/>
    <mergeCell ref="B268:E268"/>
    <mergeCell ref="B269:E269"/>
    <mergeCell ref="B382:E382"/>
    <mergeCell ref="B383:E383"/>
    <mergeCell ref="B88:E88"/>
    <mergeCell ref="B116:E116"/>
    <mergeCell ref="B90:E90"/>
    <mergeCell ref="B97:E97"/>
    <mergeCell ref="B104:E104"/>
    <mergeCell ref="B96:E96"/>
    <mergeCell ref="B98:E98"/>
    <mergeCell ref="B99:E99"/>
    <mergeCell ref="B110:E110"/>
    <mergeCell ref="B109:E109"/>
    <mergeCell ref="B107:E107"/>
    <mergeCell ref="B105:E105"/>
    <mergeCell ref="B321:E321"/>
    <mergeCell ref="B130:E130"/>
    <mergeCell ref="B95:E95"/>
    <mergeCell ref="B283:E283"/>
    <mergeCell ref="B284:E284"/>
    <mergeCell ref="B285:E285"/>
    <mergeCell ref="B101:E101"/>
    <mergeCell ref="B185:E185"/>
    <mergeCell ref="B186:E186"/>
    <mergeCell ref="B189:E189"/>
    <mergeCell ref="B147:E147"/>
    <mergeCell ref="B139:E139"/>
    <mergeCell ref="B138:E138"/>
    <mergeCell ref="B166:E166"/>
    <mergeCell ref="B156:E156"/>
    <mergeCell ref="B157:E157"/>
    <mergeCell ref="B240:E240"/>
    <mergeCell ref="B241:E241"/>
    <mergeCell ref="B242:E242"/>
    <mergeCell ref="B244:E244"/>
    <mergeCell ref="B395:E395"/>
    <mergeCell ref="B62:E62"/>
    <mergeCell ref="B52:E52"/>
    <mergeCell ref="B53:E53"/>
    <mergeCell ref="B75:E75"/>
    <mergeCell ref="B76:E76"/>
    <mergeCell ref="B77:E77"/>
    <mergeCell ref="B60:E60"/>
    <mergeCell ref="B377:E377"/>
    <mergeCell ref="B302:E302"/>
    <mergeCell ref="B298:E298"/>
    <mergeCell ref="B61:E61"/>
    <mergeCell ref="B80:E80"/>
    <mergeCell ref="B81:E81"/>
    <mergeCell ref="B78:E78"/>
    <mergeCell ref="B79:E79"/>
    <mergeCell ref="B73:E73"/>
    <mergeCell ref="B72:E72"/>
    <mergeCell ref="B71:E71"/>
    <mergeCell ref="B69:E69"/>
    <mergeCell ref="B63:E63"/>
    <mergeCell ref="B65:E65"/>
    <mergeCell ref="B66:E66"/>
    <mergeCell ref="B67:E67"/>
    <mergeCell ref="B287:E287"/>
    <mergeCell ref="B84:E84"/>
    <mergeCell ref="B85:E85"/>
    <mergeCell ref="B86:E86"/>
    <mergeCell ref="B259:E259"/>
    <mergeCell ref="B129:E129"/>
    <mergeCell ref="B100:E100"/>
    <mergeCell ref="B87:E87"/>
    <mergeCell ref="B501:E501"/>
    <mergeCell ref="B500:E500"/>
    <mergeCell ref="B815:E815"/>
    <mergeCell ref="B823:E823"/>
    <mergeCell ref="B822:E822"/>
    <mergeCell ref="B487:E487"/>
    <mergeCell ref="B821:E821"/>
    <mergeCell ref="B345:E345"/>
    <mergeCell ref="B293:E293"/>
    <mergeCell ref="B294:E294"/>
    <mergeCell ref="B295:E295"/>
    <mergeCell ref="B305:E305"/>
    <mergeCell ref="B329:E329"/>
    <mergeCell ref="B330:E330"/>
    <mergeCell ref="B332:E332"/>
    <mergeCell ref="B333:E333"/>
    <mergeCell ref="B334:E334"/>
    <mergeCell ref="B322:E322"/>
    <mergeCell ref="B323:E323"/>
    <mergeCell ref="B325:E325"/>
    <mergeCell ref="B326:E326"/>
    <mergeCell ref="B327:E327"/>
    <mergeCell ref="B328:E328"/>
    <mergeCell ref="B314:E314"/>
    <mergeCell ref="B331:E331"/>
    <mergeCell ref="B417:E417"/>
    <mergeCell ref="B366:E366"/>
    <mergeCell ref="B374:E374"/>
    <mergeCell ref="B375:E375"/>
    <mergeCell ref="B549:E549"/>
    <mergeCell ref="B371:E371"/>
    <mergeCell ref="B400:E400"/>
    <mergeCell ref="B134:E134"/>
    <mergeCell ref="B402:E402"/>
    <mergeCell ref="B393:E393"/>
    <mergeCell ref="B394:E394"/>
    <mergeCell ref="B396:E396"/>
    <mergeCell ref="B779:E779"/>
    <mergeCell ref="B168:E168"/>
    <mergeCell ref="B169:E169"/>
    <mergeCell ref="B170:E170"/>
    <mergeCell ref="B171:E171"/>
    <mergeCell ref="B541:E541"/>
    <mergeCell ref="B542:E542"/>
    <mergeCell ref="B543:E543"/>
    <mergeCell ref="B854:E854"/>
    <mergeCell ref="B842:E842"/>
    <mergeCell ref="B843:E843"/>
    <mergeCell ref="B844:E844"/>
    <mergeCell ref="B846:E846"/>
    <mergeCell ref="B847:E847"/>
    <mergeCell ref="B848:E848"/>
    <mergeCell ref="B849:E849"/>
    <mergeCell ref="B357:E357"/>
    <mergeCell ref="B358:E358"/>
    <mergeCell ref="B355:E355"/>
    <mergeCell ref="B252:E252"/>
    <mergeCell ref="B263:E263"/>
    <mergeCell ref="B783:E783"/>
    <mergeCell ref="B784:E784"/>
    <mergeCell ref="B261:E261"/>
    <mergeCell ref="B260:E260"/>
    <mergeCell ref="B498:E498"/>
    <mergeCell ref="B547:E547"/>
    <mergeCell ref="B117:E117"/>
    <mergeCell ref="B529:E529"/>
    <mergeCell ref="B530:E530"/>
    <mergeCell ref="B532:E532"/>
    <mergeCell ref="B531:E531"/>
    <mergeCell ref="B112:E112"/>
    <mergeCell ref="B113:E113"/>
    <mergeCell ref="B115:E115"/>
    <mergeCell ref="B437:E437"/>
    <mergeCell ref="B163:E163"/>
    <mergeCell ref="B165:E165"/>
    <mergeCell ref="B426:E426"/>
    <mergeCell ref="B238:E238"/>
    <mergeCell ref="B239:E239"/>
    <mergeCell ref="B235:E235"/>
    <mergeCell ref="B237:E237"/>
    <mergeCell ref="B337:E337"/>
    <mergeCell ref="B339:E339"/>
    <mergeCell ref="B340:E340"/>
    <mergeCell ref="B341:E341"/>
    <mergeCell ref="B296:E296"/>
    <mergeCell ref="B297:E297"/>
    <mergeCell ref="B125:E125"/>
    <mergeCell ref="B126:E126"/>
    <mergeCell ref="B127:E127"/>
    <mergeCell ref="B128:E128"/>
    <mergeCell ref="B378:E378"/>
    <mergeCell ref="B379:E379"/>
    <mergeCell ref="B388:E388"/>
    <mergeCell ref="B389:E389"/>
    <mergeCell ref="B390:E390"/>
    <mergeCell ref="B248:E248"/>
    <mergeCell ref="B537:E537"/>
    <mergeCell ref="B539:E539"/>
    <mergeCell ref="B540:E540"/>
    <mergeCell ref="B538:E538"/>
    <mergeCell ref="B568:E568"/>
    <mergeCell ref="B569:E569"/>
    <mergeCell ref="B570:E570"/>
    <mergeCell ref="B522:E522"/>
    <mergeCell ref="B514:E514"/>
    <mergeCell ref="B518:E518"/>
    <mergeCell ref="B519:E519"/>
    <mergeCell ref="B520:E520"/>
    <mergeCell ref="B517:E517"/>
    <mergeCell ref="B508:E508"/>
    <mergeCell ref="B506:E506"/>
    <mergeCell ref="B509:E509"/>
    <mergeCell ref="B544:E544"/>
    <mergeCell ref="B545:E545"/>
    <mergeCell ref="B546:E546"/>
    <mergeCell ref="B533:E533"/>
    <mergeCell ref="B534:E534"/>
    <mergeCell ref="B535:E535"/>
    <mergeCell ref="B536:E536"/>
    <mergeCell ref="B527:E527"/>
    <mergeCell ref="B528:E528"/>
    <mergeCell ref="B507:E507"/>
    <mergeCell ref="B131:E131"/>
    <mergeCell ref="B132:E132"/>
    <mergeCell ref="B140:E140"/>
    <mergeCell ref="B111:E111"/>
    <mergeCell ref="B497:E497"/>
    <mergeCell ref="B496:E496"/>
    <mergeCell ref="B495:E495"/>
    <mergeCell ref="B11:D11"/>
    <mergeCell ref="B8:D8"/>
    <mergeCell ref="B10:D10"/>
    <mergeCell ref="J5:J6"/>
    <mergeCell ref="B30:E30"/>
    <mergeCell ref="B31:E31"/>
    <mergeCell ref="B36:E36"/>
    <mergeCell ref="B23:E23"/>
    <mergeCell ref="B24:E24"/>
    <mergeCell ref="B27:E27"/>
    <mergeCell ref="B28:E28"/>
    <mergeCell ref="B29:E29"/>
    <mergeCell ref="I5:I6"/>
    <mergeCell ref="B12:D12"/>
    <mergeCell ref="B20:E20"/>
    <mergeCell ref="B21:E21"/>
    <mergeCell ref="B22:E22"/>
    <mergeCell ref="F5:F6"/>
    <mergeCell ref="G5:G6"/>
    <mergeCell ref="H5:H6"/>
    <mergeCell ref="B7:E7"/>
    <mergeCell ref="B9:D9"/>
    <mergeCell ref="B13:E13"/>
    <mergeCell ref="B15:E15"/>
    <mergeCell ref="B38:E38"/>
    <mergeCell ref="B14:E14"/>
    <mergeCell ref="B47:E47"/>
    <mergeCell ref="B48:E48"/>
    <mergeCell ref="B49:E49"/>
    <mergeCell ref="B39:E39"/>
    <mergeCell ref="B19:E19"/>
    <mergeCell ref="B41:E41"/>
    <mergeCell ref="B40:E40"/>
    <mergeCell ref="B25:E25"/>
    <mergeCell ref="B26:E26"/>
    <mergeCell ref="B32:E32"/>
    <mergeCell ref="B33:E33"/>
    <mergeCell ref="B34:E34"/>
    <mergeCell ref="B35:E35"/>
    <mergeCell ref="B42:E42"/>
    <mergeCell ref="B43:E43"/>
    <mergeCell ref="B44:E44"/>
    <mergeCell ref="B45:E45"/>
    <mergeCell ref="B46:E46"/>
    <mergeCell ref="B16:E16"/>
    <mergeCell ref="B17:E17"/>
    <mergeCell ref="B18:E18"/>
    <mergeCell ref="B37:E37"/>
    <mergeCell ref="B93:E93"/>
    <mergeCell ref="B94:E94"/>
    <mergeCell ref="B203:E203"/>
    <mergeCell ref="B199:E199"/>
    <mergeCell ref="B195:E195"/>
    <mergeCell ref="B196:E196"/>
    <mergeCell ref="B197:E197"/>
    <mergeCell ref="B187:E187"/>
    <mergeCell ref="B188:E188"/>
    <mergeCell ref="B190:E190"/>
    <mergeCell ref="B191:E191"/>
    <mergeCell ref="B198:E198"/>
    <mergeCell ref="B200:E200"/>
    <mergeCell ref="B201:E201"/>
    <mergeCell ref="B202:E202"/>
    <mergeCell ref="B164:E164"/>
    <mergeCell ref="B155:E155"/>
    <mergeCell ref="B143:E143"/>
    <mergeCell ref="B136:E136"/>
    <mergeCell ref="B137:E137"/>
    <mergeCell ref="B149:E149"/>
    <mergeCell ref="B141:E141"/>
    <mergeCell ref="B142:E142"/>
    <mergeCell ref="B144:E144"/>
    <mergeCell ref="B145:E145"/>
    <mergeCell ref="B146:E146"/>
    <mergeCell ref="B153:E153"/>
    <mergeCell ref="B133:E133"/>
    <mergeCell ref="B150:E150"/>
    <mergeCell ref="B102:E102"/>
    <mergeCell ref="B108:E108"/>
    <mergeCell ref="B106:E106"/>
    <mergeCell ref="B573:E573"/>
    <mergeCell ref="B571:E571"/>
    <mergeCell ref="B572:E572"/>
    <mergeCell ref="B550:E550"/>
    <mergeCell ref="B551:E551"/>
    <mergeCell ref="B564:E564"/>
    <mergeCell ref="B565:E565"/>
    <mergeCell ref="B566:E566"/>
    <mergeCell ref="B552:E552"/>
    <mergeCell ref="B562:E562"/>
    <mergeCell ref="B563:E563"/>
    <mergeCell ref="B561:E561"/>
    <mergeCell ref="B559:E559"/>
    <mergeCell ref="B558:E558"/>
    <mergeCell ref="B557:E557"/>
    <mergeCell ref="B556:E556"/>
    <mergeCell ref="B588:E588"/>
    <mergeCell ref="B579:E579"/>
    <mergeCell ref="B581:E581"/>
    <mergeCell ref="B582:E582"/>
    <mergeCell ref="B583:E583"/>
    <mergeCell ref="B584:E584"/>
    <mergeCell ref="B575:E575"/>
    <mergeCell ref="B586:E586"/>
    <mergeCell ref="B587:E587"/>
    <mergeCell ref="B638:E638"/>
    <mergeCell ref="B639:E639"/>
    <mergeCell ref="B728:E728"/>
    <mergeCell ref="B723:E723"/>
    <mergeCell ref="B716:E716"/>
    <mergeCell ref="B717:E717"/>
    <mergeCell ref="B718:E718"/>
    <mergeCell ref="B724:E724"/>
    <mergeCell ref="B720:E720"/>
    <mergeCell ref="B640:E640"/>
    <mergeCell ref="B641:E641"/>
    <mergeCell ref="B676:E676"/>
    <mergeCell ref="B677:E677"/>
    <mergeCell ref="B655:E655"/>
    <mergeCell ref="B656:E656"/>
    <mergeCell ref="B657:E657"/>
    <mergeCell ref="B658:E658"/>
    <mergeCell ref="B659:E659"/>
    <mergeCell ref="B642:E642"/>
    <mergeCell ref="B643:E643"/>
    <mergeCell ref="B644:E644"/>
    <mergeCell ref="B645:E645"/>
    <mergeCell ref="B646:E646"/>
    <mergeCell ref="B647:E647"/>
    <mergeCell ref="B648:E648"/>
    <mergeCell ref="B649:E649"/>
    <mergeCell ref="B650:E650"/>
    <mergeCell ref="B652:E652"/>
    <mergeCell ref="B653:E653"/>
    <mergeCell ref="B654:E654"/>
    <mergeCell ref="B711:E711"/>
    <mergeCell ref="B710:E710"/>
    <mergeCell ref="B626:E626"/>
    <mergeCell ref="B704:E704"/>
    <mergeCell ref="B703:E703"/>
    <mergeCell ref="B702:E702"/>
    <mergeCell ref="B701:E701"/>
    <mergeCell ref="B689:E689"/>
    <mergeCell ref="B690:E690"/>
    <mergeCell ref="B625:E625"/>
    <mergeCell ref="B633:E633"/>
    <mergeCell ref="B634:E634"/>
    <mergeCell ref="B635:E635"/>
    <mergeCell ref="B636:E636"/>
    <mergeCell ref="B793:E793"/>
    <mergeCell ref="B792:E792"/>
    <mergeCell ref="B791:E791"/>
    <mergeCell ref="B774:E774"/>
    <mergeCell ref="B775:E775"/>
    <mergeCell ref="B780:E780"/>
    <mergeCell ref="B781:E781"/>
    <mergeCell ref="B763:E763"/>
    <mergeCell ref="B768:E768"/>
    <mergeCell ref="B782:E782"/>
    <mergeCell ref="B759:E759"/>
    <mergeCell ref="B735:E735"/>
    <mergeCell ref="B734:E734"/>
    <mergeCell ref="B733:E733"/>
    <mergeCell ref="B731:E731"/>
    <mergeCell ref="B726:E726"/>
    <mergeCell ref="B725:E725"/>
    <mergeCell ref="B754:E754"/>
    <mergeCell ref="B755:E755"/>
    <mergeCell ref="B756:E756"/>
    <mergeCell ref="B760:E760"/>
    <mergeCell ref="B761:E761"/>
    <mergeCell ref="B730:E730"/>
    <mergeCell ref="B729:E729"/>
    <mergeCell ref="B778:E778"/>
    <mergeCell ref="B770:E770"/>
    <mergeCell ref="B771:E771"/>
    <mergeCell ref="B772:E772"/>
    <mergeCell ref="B773:E773"/>
    <mergeCell ref="B736:E736"/>
    <mergeCell ref="B737:E737"/>
    <mergeCell ref="B757:E757"/>
    <mergeCell ref="B719:E719"/>
    <mergeCell ref="B687:E687"/>
    <mergeCell ref="B740:E740"/>
    <mergeCell ref="B741:E741"/>
    <mergeCell ref="B742:E742"/>
    <mergeCell ref="B739:E739"/>
    <mergeCell ref="B746:E746"/>
    <mergeCell ref="B753:E753"/>
    <mergeCell ref="B738:E738"/>
    <mergeCell ref="B745:E745"/>
    <mergeCell ref="B747:E747"/>
    <mergeCell ref="B709:E709"/>
    <mergeCell ref="B713:E713"/>
    <mergeCell ref="B712:E712"/>
    <mergeCell ref="B715:E715"/>
    <mergeCell ref="B714:E714"/>
    <mergeCell ref="B705:E705"/>
    <mergeCell ref="B707:E707"/>
    <mergeCell ref="B706:E706"/>
    <mergeCell ref="B697:E697"/>
    <mergeCell ref="B489:E489"/>
    <mergeCell ref="B490:E490"/>
    <mergeCell ref="B491:E491"/>
    <mergeCell ref="B266:E266"/>
    <mergeCell ref="B273:E273"/>
    <mergeCell ref="B408:E408"/>
    <mergeCell ref="B412:E412"/>
    <mergeCell ref="B418:E418"/>
    <mergeCell ref="B425:E425"/>
    <mergeCell ref="B432:E432"/>
    <mergeCell ref="B439:E439"/>
    <mergeCell ref="B392:E392"/>
    <mergeCell ref="B391:E391"/>
    <mergeCell ref="B356:E356"/>
    <mergeCell ref="B387:E387"/>
    <mergeCell ref="B386:E386"/>
    <mergeCell ref="B399:E399"/>
    <mergeCell ref="B365:E365"/>
    <mergeCell ref="B368:E368"/>
    <mergeCell ref="B369:E369"/>
    <mergeCell ref="B373:E373"/>
    <mergeCell ref="B290:E290"/>
    <mergeCell ref="B278:E278"/>
    <mergeCell ref="B279:E279"/>
    <mergeCell ref="B280:E280"/>
    <mergeCell ref="B483:E483"/>
    <mergeCell ref="B447:E447"/>
    <mergeCell ref="B404:E404"/>
    <mergeCell ref="B335:E335"/>
    <mergeCell ref="B336:E336"/>
    <mergeCell ref="B342:E342"/>
    <mergeCell ref="B343:E343"/>
    <mergeCell ref="B492:E492"/>
    <mergeCell ref="B480:E480"/>
    <mergeCell ref="B479:E479"/>
    <mergeCell ref="B499:E499"/>
    <mergeCell ref="B481:E481"/>
    <mergeCell ref="B601:E601"/>
    <mergeCell ref="B595:E595"/>
    <mergeCell ref="B596:E596"/>
    <mergeCell ref="B50:E50"/>
    <mergeCell ref="B57:E57"/>
    <mergeCell ref="B64:E64"/>
    <mergeCell ref="B70:E70"/>
    <mergeCell ref="B83:E83"/>
    <mergeCell ref="B114:E114"/>
    <mergeCell ref="B148:E148"/>
    <mergeCell ref="B194:E194"/>
    <mergeCell ref="B192:E192"/>
    <mergeCell ref="B193:E193"/>
    <mergeCell ref="B167:E167"/>
    <mergeCell ref="B177:E177"/>
    <mergeCell ref="B179:E179"/>
    <mergeCell ref="B180:E180"/>
    <mergeCell ref="B181:E181"/>
    <mergeCell ref="B176:E176"/>
    <mergeCell ref="B175:E175"/>
    <mergeCell ref="B174:E174"/>
    <mergeCell ref="B488:E488"/>
    <mergeCell ref="B51:E51"/>
    <mergeCell ref="B59:E59"/>
    <mergeCell ref="B58:E58"/>
    <mergeCell ref="B56:E56"/>
    <mergeCell ref="B55:E55"/>
    <mergeCell ref="B218:E218"/>
    <mergeCell ref="B206:E206"/>
    <mergeCell ref="B226:E226"/>
    <mergeCell ref="B230:E230"/>
    <mergeCell ref="B231:E231"/>
    <mergeCell ref="B232:E232"/>
    <mergeCell ref="B178:E178"/>
    <mergeCell ref="B207:E207"/>
    <mergeCell ref="B154:E154"/>
    <mergeCell ref="B162:E162"/>
    <mergeCell ref="B158:E158"/>
    <mergeCell ref="B159:E159"/>
    <mergeCell ref="B160:E160"/>
    <mergeCell ref="B151:E151"/>
    <mergeCell ref="B152:E152"/>
    <mergeCell ref="B208:E208"/>
    <mergeCell ref="B211:E211"/>
    <mergeCell ref="B225:E225"/>
    <mergeCell ref="B224:E224"/>
    <mergeCell ref="B223:E223"/>
    <mergeCell ref="B222:E222"/>
    <mergeCell ref="B204:E204"/>
    <mergeCell ref="B228:E228"/>
    <mergeCell ref="B229:E229"/>
    <mergeCell ref="B210:E210"/>
    <mergeCell ref="B212:E212"/>
    <mergeCell ref="B213:E213"/>
    <mergeCell ref="B214:E214"/>
    <mergeCell ref="B209:E209"/>
    <mergeCell ref="B1001:E1001"/>
    <mergeCell ref="B1002:E1002"/>
    <mergeCell ref="B1003:E1003"/>
    <mergeCell ref="B1004:E1004"/>
    <mergeCell ref="B1005:E1005"/>
    <mergeCell ref="B1006:E1006"/>
    <mergeCell ref="B1007:E1007"/>
    <mergeCell ref="B994:E994"/>
    <mergeCell ref="B995:E995"/>
    <mergeCell ref="B991:E991"/>
    <mergeCell ref="B992:E992"/>
    <mergeCell ref="B993:E993"/>
    <mergeCell ref="B953:E953"/>
    <mergeCell ref="B954:E954"/>
    <mergeCell ref="B258:E258"/>
    <mergeCell ref="B996:E996"/>
    <mergeCell ref="B997:E997"/>
    <mergeCell ref="B998:E998"/>
    <mergeCell ref="B911:E911"/>
    <mergeCell ref="B921:E921"/>
    <mergeCell ref="B922:E922"/>
    <mergeCell ref="B926:E926"/>
    <mergeCell ref="B927:E927"/>
    <mergeCell ref="B918:E918"/>
    <mergeCell ref="B919:E919"/>
    <mergeCell ref="B932:E932"/>
    <mergeCell ref="B933:E933"/>
    <mergeCell ref="B934:E934"/>
    <mergeCell ref="B935:E935"/>
    <mergeCell ref="B936:E936"/>
    <mergeCell ref="B985:E985"/>
    <mergeCell ref="B319:E319"/>
    <mergeCell ref="B999:E999"/>
    <mergeCell ref="B986:E986"/>
    <mergeCell ref="B987:E987"/>
    <mergeCell ref="B988:E988"/>
    <mergeCell ref="B989:E989"/>
    <mergeCell ref="B990:E990"/>
    <mergeCell ref="B916:E916"/>
    <mergeCell ref="B917:E917"/>
    <mergeCell ref="B920:E920"/>
    <mergeCell ref="B974:E974"/>
    <mergeCell ref="B975:E975"/>
    <mergeCell ref="B976:E976"/>
    <mergeCell ref="B978:E978"/>
    <mergeCell ref="B790:E790"/>
    <mergeCell ref="B789:E789"/>
    <mergeCell ref="B788:E788"/>
    <mergeCell ref="B1000:E1000"/>
    <mergeCell ref="B829:E829"/>
    <mergeCell ref="B828:E828"/>
    <mergeCell ref="B880:E880"/>
    <mergeCell ref="B881:E881"/>
    <mergeCell ref="B882:E882"/>
    <mergeCell ref="B883:E883"/>
    <mergeCell ref="B884:E884"/>
    <mergeCell ref="B886:E886"/>
    <mergeCell ref="B887:E887"/>
    <mergeCell ref="B888:E888"/>
    <mergeCell ref="B891:E891"/>
    <mergeCell ref="B894:E894"/>
    <mergeCell ref="B895:E895"/>
    <mergeCell ref="B972:E972"/>
    <mergeCell ref="B885:E885"/>
    <mergeCell ref="B1010:E1010"/>
    <mergeCell ref="B1011:E1011"/>
    <mergeCell ref="B1012:E1012"/>
    <mergeCell ref="B606:E606"/>
    <mergeCell ref="B607:E607"/>
    <mergeCell ref="B608:E608"/>
    <mergeCell ref="B609:E609"/>
    <mergeCell ref="B610:E610"/>
    <mergeCell ref="B611:E611"/>
    <mergeCell ref="B612:E612"/>
    <mergeCell ref="B613:E613"/>
    <mergeCell ref="B615:E615"/>
    <mergeCell ref="B616:E616"/>
    <mergeCell ref="B617:E617"/>
    <mergeCell ref="B618:E618"/>
    <mergeCell ref="B619:E619"/>
    <mergeCell ref="B620:E620"/>
    <mergeCell ref="B621:E621"/>
    <mergeCell ref="B622:E622"/>
    <mergeCell ref="B623:E623"/>
    <mergeCell ref="B624:E624"/>
    <mergeCell ref="B651:E651"/>
    <mergeCell ref="B668:E668"/>
    <mergeCell ref="B669:E669"/>
    <mergeCell ref="B670:E670"/>
    <mergeCell ref="B671:E671"/>
    <mergeCell ref="B672:E672"/>
    <mergeCell ref="B673:E673"/>
    <mergeCell ref="B674:E674"/>
    <mergeCell ref="B675:E675"/>
    <mergeCell ref="B968:E968"/>
    <mergeCell ref="B928:E928"/>
    <mergeCell ref="B1008:E1008"/>
    <mergeCell ref="B969:E969"/>
    <mergeCell ref="B970:E970"/>
    <mergeCell ref="B971:E971"/>
    <mergeCell ref="B951:E951"/>
    <mergeCell ref="B950:E950"/>
    <mergeCell ref="B961:E961"/>
    <mergeCell ref="B955:E955"/>
    <mergeCell ref="B956:E956"/>
    <mergeCell ref="B957:E957"/>
    <mergeCell ref="B966:E966"/>
    <mergeCell ref="B984:E984"/>
    <mergeCell ref="B678:E678"/>
    <mergeCell ref="B679:E679"/>
    <mergeCell ref="B680:E680"/>
    <mergeCell ref="B979:E979"/>
    <mergeCell ref="B1009:E1009"/>
    <mergeCell ref="B929:E929"/>
    <mergeCell ref="B930:E930"/>
    <mergeCell ref="B795:E795"/>
    <mergeCell ref="B785:E785"/>
    <mergeCell ref="B776:E776"/>
    <mergeCell ref="B777:E777"/>
    <mergeCell ref="B769:E769"/>
    <mergeCell ref="B762:E762"/>
    <mergeCell ref="B721:E721"/>
    <mergeCell ref="B722:E722"/>
    <mergeCell ref="B834:E834"/>
    <mergeCell ref="B758:E758"/>
    <mergeCell ref="B708:E708"/>
    <mergeCell ref="B699:E699"/>
    <mergeCell ref="B700:E700"/>
    <mergeCell ref="A1:J1"/>
    <mergeCell ref="B695:E695"/>
    <mergeCell ref="B696:E696"/>
    <mergeCell ref="B243:E243"/>
    <mergeCell ref="B246:E246"/>
    <mergeCell ref="B247:E247"/>
    <mergeCell ref="B205:E205"/>
    <mergeCell ref="B236:E236"/>
    <mergeCell ref="B234:E234"/>
    <mergeCell ref="B227:E227"/>
    <mergeCell ref="B216:E216"/>
    <mergeCell ref="B217:E217"/>
    <mergeCell ref="B219:E219"/>
    <mergeCell ref="B220:E220"/>
    <mergeCell ref="B221:E221"/>
    <mergeCell ref="B54:E54"/>
    <mergeCell ref="B68:E68"/>
    <mergeCell ref="B103:E103"/>
    <mergeCell ref="B233:E233"/>
    <mergeCell ref="B74:E74"/>
    <mergeCell ref="B82:E82"/>
    <mergeCell ref="B89:E89"/>
    <mergeCell ref="B91:E91"/>
    <mergeCell ref="B92:E92"/>
    <mergeCell ref="B320:E320"/>
    <mergeCell ref="B306:E306"/>
    <mergeCell ref="B307:E307"/>
    <mergeCell ref="B308:E308"/>
    <mergeCell ref="B309:E309"/>
    <mergeCell ref="B311:E311"/>
    <mergeCell ref="B312:E312"/>
    <mergeCell ref="B313:E313"/>
    <mergeCell ref="B698:E698"/>
    <mergeCell ref="B267:E267"/>
    <mergeCell ref="B270:E270"/>
    <mergeCell ref="B271:E271"/>
    <mergeCell ref="B277:E277"/>
    <mergeCell ref="B172:E172"/>
    <mergeCell ref="B161:E161"/>
    <mergeCell ref="B182:E182"/>
    <mergeCell ref="B183:E183"/>
    <mergeCell ref="B184:E184"/>
    <mergeCell ref="B173:E173"/>
    <mergeCell ref="B264:E264"/>
    <mergeCell ref="B681:E681"/>
    <mergeCell ref="B682:E682"/>
    <mergeCell ref="B683:E683"/>
    <mergeCell ref="B692:E692"/>
    <mergeCell ref="B693:E693"/>
    <mergeCell ref="B694:E694"/>
    <mergeCell ref="B660:E660"/>
    <mergeCell ref="B661:E661"/>
    <mergeCell ref="B662:E662"/>
    <mergeCell ref="B663:E663"/>
    <mergeCell ref="B664:E664"/>
    <mergeCell ref="B665:E665"/>
    <mergeCell ref="B666:E666"/>
    <mergeCell ref="B667:E667"/>
    <mergeCell ref="B286:E286"/>
    <mergeCell ref="B346:E346"/>
    <mergeCell ref="B348:E348"/>
    <mergeCell ref="B256:E256"/>
    <mergeCell ref="B254:E254"/>
    <mergeCell ref="B215:E215"/>
  </mergeCells>
  <phoneticPr fontId="34" type="noConversion"/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Organizacijska</vt:lpstr>
      <vt:lpstr>POSEBNI DIO</vt:lpstr>
      <vt:lpstr>Organizacijska!Podrucje_ispisa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OPĆINA DRNJE</cp:lastModifiedBy>
  <cp:lastPrinted>2025-11-28T07:12:17Z</cp:lastPrinted>
  <dcterms:created xsi:type="dcterms:W3CDTF">2022-08-12T12:51:27Z</dcterms:created>
  <dcterms:modified xsi:type="dcterms:W3CDTF">2025-11-28T07:12:52Z</dcterms:modified>
</cp:coreProperties>
</file>